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defaultThemeVersion="124226"/>
  <xr:revisionPtr revIDLastSave="0" documentId="13_ncr:1_{01B5F850-5080-4191-ADC8-CE103CDFA19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VBY-7A " sheetId="3" r:id="rId1"/>
    <sheet name="VBY- 7B" sheetId="2" r:id="rId2"/>
    <sheet name="GSCDC-8A" sheetId="6" r:id="rId3"/>
    <sheet name="GSCDC-8B" sheetId="12" r:id="rId4"/>
    <sheet name="JGVY-9A" sheetId="14" r:id="rId5"/>
    <sheet name="JGVY - 9B" sheetId="23" r:id="rId6"/>
    <sheet name="DTAISY-10A" sheetId="22" r:id="rId7"/>
    <sheet name="DTAISY-10B" sheetId="18" r:id="rId8"/>
    <sheet name="GWEDC-10C" sheetId="19" r:id="rId9"/>
  </sheets>
  <externalReferences>
    <externalReference r:id="rId10"/>
  </externalReferences>
  <definedNames>
    <definedName name="_xlnm.Print_Area" localSheetId="6">'DTAISY-10A'!$A$1:$J$21</definedName>
    <definedName name="_xlnm.Print_Area" localSheetId="7">'DTAISY-10B'!$A$1:$K$40</definedName>
    <definedName name="_xlnm.Print_Area" localSheetId="2">'GSCDC-8A'!$A$1:$K$21</definedName>
    <definedName name="_xlnm.Print_Area" localSheetId="3">'GSCDC-8B'!$A$1:$K$42</definedName>
    <definedName name="_xlnm.Print_Area" localSheetId="5">'JGVY - 9B'!$A$1:$L$40</definedName>
    <definedName name="_xlnm.Print_Area" localSheetId="4">'JGVY-9A'!$A$1:$H$21</definedName>
    <definedName name="_xlnm.Print_Area" localSheetId="0">'VBY-7A '!$A$1:$J$35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2" l="1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7" i="12"/>
  <c r="G9" i="12"/>
  <c r="G10" i="12"/>
  <c r="G11" i="12"/>
  <c r="G13" i="12"/>
  <c r="G14" i="12"/>
  <c r="G15" i="12"/>
  <c r="G17" i="12"/>
  <c r="G18" i="12"/>
  <c r="G19" i="12"/>
  <c r="G21" i="12"/>
  <c r="G22" i="12"/>
  <c r="G23" i="12"/>
  <c r="G25" i="12"/>
  <c r="G26" i="12"/>
  <c r="G29" i="12"/>
  <c r="G30" i="12"/>
  <c r="G33" i="12"/>
  <c r="G34" i="12"/>
  <c r="G37" i="12"/>
  <c r="G38" i="12"/>
  <c r="G8" i="6"/>
  <c r="H8" i="6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E6" i="22"/>
  <c r="E8" i="22"/>
  <c r="E9" i="22"/>
  <c r="E11" i="22"/>
  <c r="E12" i="22"/>
  <c r="H12" i="14"/>
  <c r="H14" i="14"/>
  <c r="G13" i="14"/>
  <c r="G16" i="14"/>
  <c r="H13" i="14"/>
  <c r="C20" i="22"/>
  <c r="D20" i="22"/>
  <c r="I6" i="22"/>
  <c r="I7" i="22"/>
  <c r="I16" i="22"/>
  <c r="I11" i="22"/>
  <c r="I17" i="22"/>
  <c r="I18" i="22"/>
  <c r="I14" i="22"/>
  <c r="I13" i="22"/>
  <c r="I10" i="22"/>
  <c r="I8" i="22"/>
  <c r="I12" i="22"/>
  <c r="I9" i="22"/>
  <c r="I15" i="22"/>
  <c r="I19" i="22"/>
  <c r="G20" i="22"/>
  <c r="H20" i="22"/>
  <c r="G7" i="14"/>
  <c r="H7" i="14"/>
  <c r="G8" i="14"/>
  <c r="H8" i="14"/>
  <c r="G9" i="14"/>
  <c r="H9" i="14"/>
  <c r="G10" i="14"/>
  <c r="H10" i="14"/>
  <c r="G11" i="14"/>
  <c r="H11" i="14"/>
  <c r="G12" i="14"/>
  <c r="G14" i="14"/>
  <c r="G15" i="14"/>
  <c r="H15" i="14"/>
  <c r="H16" i="14"/>
  <c r="G17" i="14"/>
  <c r="H17" i="14"/>
  <c r="G18" i="14"/>
  <c r="H18" i="14"/>
  <c r="G19" i="14"/>
  <c r="G7" i="12"/>
  <c r="H7" i="12"/>
  <c r="G8" i="12"/>
  <c r="H8" i="12"/>
  <c r="H9" i="12"/>
  <c r="H10" i="12"/>
  <c r="H11" i="12"/>
  <c r="G12" i="12"/>
  <c r="H12" i="12"/>
  <c r="H13" i="12"/>
  <c r="H14" i="12"/>
  <c r="H15" i="12"/>
  <c r="G16" i="12"/>
  <c r="H16" i="12"/>
  <c r="H17" i="12"/>
  <c r="H18" i="12"/>
  <c r="H19" i="12"/>
  <c r="G20" i="12"/>
  <c r="H20" i="12"/>
  <c r="H21" i="12"/>
  <c r="H22" i="12"/>
  <c r="H23" i="12"/>
  <c r="H25" i="12"/>
  <c r="H26" i="12"/>
  <c r="H27" i="12"/>
  <c r="H28" i="12"/>
  <c r="H29" i="12"/>
  <c r="H30" i="12"/>
  <c r="H31" i="12"/>
  <c r="H32" i="12"/>
  <c r="H33" i="12"/>
  <c r="H34" i="12"/>
  <c r="H35" i="12"/>
  <c r="H37" i="12"/>
  <c r="I20" i="6"/>
  <c r="G35" i="12" l="1"/>
  <c r="G27" i="12"/>
  <c r="G31" i="12"/>
  <c r="H24" i="12"/>
  <c r="G24" i="12"/>
  <c r="H36" i="12"/>
  <c r="G32" i="12"/>
  <c r="G28" i="12"/>
  <c r="G36" i="12"/>
  <c r="H38" i="12"/>
  <c r="C41" i="12"/>
  <c r="C20" i="6"/>
  <c r="D20" i="6"/>
  <c r="E39" i="19"/>
  <c r="D39" i="19"/>
  <c r="F39" i="19" s="1"/>
  <c r="I20" i="22"/>
  <c r="E20" i="14"/>
  <c r="H19" i="14"/>
  <c r="D20" i="14"/>
  <c r="G6" i="14"/>
  <c r="G20" i="14" s="1"/>
  <c r="C20" i="14"/>
  <c r="H20" i="14" s="1"/>
  <c r="H6" i="14"/>
  <c r="C39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22" i="23"/>
  <c r="F23" i="23"/>
  <c r="F25" i="23"/>
  <c r="F26" i="23"/>
  <c r="F27" i="23"/>
  <c r="F28" i="23"/>
  <c r="F29" i="23"/>
  <c r="F30" i="23"/>
  <c r="F32" i="23"/>
  <c r="F33" i="23"/>
  <c r="G39" i="2"/>
  <c r="F14" i="3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7" i="12"/>
  <c r="G7" i="6" l="1"/>
  <c r="G20" i="6" s="1"/>
  <c r="E20" i="6"/>
  <c r="L8" i="6"/>
  <c r="L9" i="6"/>
  <c r="L10" i="6"/>
  <c r="L11" i="6"/>
  <c r="L12" i="6"/>
  <c r="L13" i="6"/>
  <c r="L14" i="6"/>
  <c r="L15" i="6"/>
  <c r="L16" i="6"/>
  <c r="L17" i="6"/>
  <c r="L18" i="6"/>
  <c r="L19" i="6"/>
  <c r="L21" i="6"/>
  <c r="F19" i="3"/>
  <c r="H7" i="6" l="1"/>
  <c r="H20" i="6" s="1"/>
  <c r="F20" i="6"/>
  <c r="L7" i="6"/>
  <c r="I41" i="12"/>
  <c r="F41" i="12"/>
  <c r="P17" i="3" l="1"/>
  <c r="E39" i="2"/>
  <c r="F6" i="18"/>
  <c r="F10" i="3" l="1"/>
  <c r="F16" i="3"/>
  <c r="E20" i="3"/>
  <c r="G39" i="12" l="1"/>
  <c r="H39" i="12"/>
  <c r="G40" i="12"/>
  <c r="H40" i="12"/>
  <c r="J7" i="6" l="1"/>
  <c r="J8" i="6"/>
  <c r="J9" i="6"/>
  <c r="J12" i="6"/>
  <c r="J10" i="6"/>
  <c r="J11" i="6"/>
  <c r="J13" i="6"/>
  <c r="J14" i="6"/>
  <c r="J16" i="6"/>
  <c r="J17" i="6"/>
  <c r="J18" i="6"/>
  <c r="J19" i="6"/>
  <c r="J15" i="6"/>
  <c r="Q16" i="22" l="1"/>
  <c r="Q17" i="22"/>
  <c r="Q18" i="22"/>
  <c r="Q19" i="22"/>
  <c r="Q20" i="22"/>
  <c r="Q21" i="22"/>
  <c r="Q15" i="22"/>
  <c r="Q10" i="22"/>
  <c r="Q9" i="22"/>
  <c r="Q11" i="22" l="1"/>
  <c r="Q22" i="22"/>
  <c r="P14" i="14"/>
  <c r="P15" i="14"/>
  <c r="P16" i="14"/>
  <c r="P17" i="14"/>
  <c r="P18" i="14"/>
  <c r="P19" i="14"/>
  <c r="P13" i="14"/>
  <c r="P8" i="14"/>
  <c r="P7" i="14"/>
  <c r="L19" i="3"/>
  <c r="P18" i="3"/>
  <c r="P8" i="3"/>
  <c r="P9" i="3"/>
  <c r="P10" i="3"/>
  <c r="P11" i="3"/>
  <c r="P12" i="3"/>
  <c r="P13" i="3"/>
  <c r="P7" i="3"/>
  <c r="I11" i="3"/>
  <c r="L14" i="3"/>
  <c r="P20" i="14" l="1"/>
  <c r="F9" i="3"/>
  <c r="N19" i="3"/>
  <c r="Q6" i="3"/>
  <c r="F7" i="18" l="1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I39" i="23"/>
  <c r="H39" i="23"/>
  <c r="G39" i="23"/>
  <c r="E39" i="23"/>
  <c r="D39" i="23"/>
  <c r="C39" i="23"/>
  <c r="K38" i="23"/>
  <c r="F38" i="23"/>
  <c r="J38" i="23" s="1"/>
  <c r="K37" i="23"/>
  <c r="F37" i="23"/>
  <c r="J37" i="23" s="1"/>
  <c r="K36" i="23"/>
  <c r="F36" i="23"/>
  <c r="J36" i="23" s="1"/>
  <c r="K35" i="23"/>
  <c r="F35" i="23"/>
  <c r="J35" i="23" s="1"/>
  <c r="K34" i="23"/>
  <c r="F34" i="23"/>
  <c r="J34" i="23" s="1"/>
  <c r="K33" i="23"/>
  <c r="J33" i="23"/>
  <c r="K32" i="23"/>
  <c r="J32" i="23"/>
  <c r="K31" i="23"/>
  <c r="F31" i="23"/>
  <c r="J31" i="23" s="1"/>
  <c r="K30" i="23"/>
  <c r="J30" i="23"/>
  <c r="K29" i="23"/>
  <c r="J29" i="23"/>
  <c r="K28" i="23"/>
  <c r="J28" i="23"/>
  <c r="K27" i="23"/>
  <c r="J27" i="23"/>
  <c r="K26" i="23"/>
  <c r="J26" i="23"/>
  <c r="K25" i="23"/>
  <c r="J25" i="23"/>
  <c r="K24" i="23"/>
  <c r="F24" i="23"/>
  <c r="J24" i="23" s="1"/>
  <c r="K23" i="23"/>
  <c r="J23" i="23"/>
  <c r="K22" i="23"/>
  <c r="J22" i="23"/>
  <c r="K21" i="23"/>
  <c r="F21" i="23"/>
  <c r="J21" i="23" s="1"/>
  <c r="K20" i="23"/>
  <c r="F20" i="23"/>
  <c r="J20" i="23" s="1"/>
  <c r="K19" i="23"/>
  <c r="F19" i="23"/>
  <c r="J19" i="23" s="1"/>
  <c r="K18" i="23"/>
  <c r="F18" i="23"/>
  <c r="J18" i="23" s="1"/>
  <c r="K17" i="23"/>
  <c r="F17" i="23"/>
  <c r="J17" i="23" s="1"/>
  <c r="F16" i="23"/>
  <c r="J16" i="23" s="1"/>
  <c r="K15" i="23"/>
  <c r="F15" i="23"/>
  <c r="J15" i="23" s="1"/>
  <c r="K14" i="23"/>
  <c r="F14" i="23"/>
  <c r="J14" i="23" s="1"/>
  <c r="K13" i="23"/>
  <c r="F13" i="23"/>
  <c r="J13" i="23" s="1"/>
  <c r="K12" i="23"/>
  <c r="F12" i="23"/>
  <c r="J12" i="23" s="1"/>
  <c r="K11" i="23"/>
  <c r="F11" i="23"/>
  <c r="J11" i="23" s="1"/>
  <c r="K10" i="23"/>
  <c r="F10" i="23"/>
  <c r="J10" i="23" s="1"/>
  <c r="K9" i="23"/>
  <c r="F9" i="23"/>
  <c r="J9" i="23" s="1"/>
  <c r="K8" i="23"/>
  <c r="F8" i="23"/>
  <c r="J8" i="23" s="1"/>
  <c r="K7" i="23"/>
  <c r="F7" i="23"/>
  <c r="J7" i="23" s="1"/>
  <c r="K6" i="23"/>
  <c r="F6" i="23"/>
  <c r="J6" i="23" s="1"/>
  <c r="K39" i="23" l="1"/>
  <c r="F39" i="2"/>
  <c r="J39" i="23"/>
  <c r="F39" i="23"/>
  <c r="F39" i="18"/>
  <c r="I8" i="3" l="1"/>
  <c r="I13" i="3"/>
  <c r="F11" i="3"/>
  <c r="F12" i="3"/>
  <c r="K6" i="2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P11" i="22" l="1"/>
  <c r="O11" i="22"/>
  <c r="N11" i="22"/>
  <c r="M11" i="22"/>
  <c r="P22" i="22"/>
  <c r="O22" i="22"/>
  <c r="N22" i="22"/>
  <c r="M22" i="22"/>
  <c r="M9" i="14"/>
  <c r="N9" i="14"/>
  <c r="O9" i="14"/>
  <c r="L9" i="14"/>
  <c r="I39" i="2"/>
  <c r="P9" i="14" l="1"/>
  <c r="O19" i="3"/>
  <c r="M19" i="3"/>
  <c r="N14" i="3"/>
  <c r="O14" i="3"/>
  <c r="M14" i="3"/>
  <c r="P19" i="3" l="1"/>
  <c r="P14" i="3"/>
  <c r="J7" i="12"/>
  <c r="K7" i="12"/>
  <c r="J8" i="12"/>
  <c r="K8" i="12"/>
  <c r="J9" i="12"/>
  <c r="K9" i="12"/>
  <c r="J10" i="12"/>
  <c r="K10" i="12"/>
  <c r="J11" i="12"/>
  <c r="K11" i="12"/>
  <c r="J12" i="12"/>
  <c r="K12" i="12"/>
  <c r="J13" i="12"/>
  <c r="K13" i="12"/>
  <c r="J14" i="12"/>
  <c r="K14" i="12"/>
  <c r="J15" i="12"/>
  <c r="K15" i="12"/>
  <c r="J16" i="12"/>
  <c r="K16" i="12"/>
  <c r="J17" i="12"/>
  <c r="K17" i="12"/>
  <c r="J18" i="12"/>
  <c r="K18" i="12"/>
  <c r="J19" i="12"/>
  <c r="K19" i="12"/>
  <c r="J20" i="12"/>
  <c r="K20" i="12"/>
  <c r="J21" i="12"/>
  <c r="K21" i="12"/>
  <c r="J22" i="12"/>
  <c r="K22" i="12"/>
  <c r="J23" i="12"/>
  <c r="K23" i="12"/>
  <c r="J24" i="12"/>
  <c r="K24" i="12"/>
  <c r="J25" i="12"/>
  <c r="K25" i="12"/>
  <c r="J26" i="12"/>
  <c r="K26" i="12"/>
  <c r="J27" i="12"/>
  <c r="K27" i="12"/>
  <c r="J28" i="12"/>
  <c r="K28" i="12"/>
  <c r="J29" i="12"/>
  <c r="K29" i="12"/>
  <c r="J30" i="12"/>
  <c r="K30" i="12"/>
  <c r="J31" i="12"/>
  <c r="K31" i="12"/>
  <c r="J32" i="12"/>
  <c r="K32" i="12"/>
  <c r="J33" i="12"/>
  <c r="K33" i="12"/>
  <c r="J34" i="12"/>
  <c r="K34" i="12"/>
  <c r="J35" i="12"/>
  <c r="K35" i="12"/>
  <c r="J36" i="12"/>
  <c r="K36" i="12"/>
  <c r="J37" i="12"/>
  <c r="K37" i="12"/>
  <c r="J38" i="12"/>
  <c r="K38" i="12"/>
  <c r="J39" i="12"/>
  <c r="K39" i="12"/>
  <c r="J40" i="12"/>
  <c r="K40" i="12"/>
  <c r="F20" i="22" l="1"/>
  <c r="E20" i="22" s="1"/>
  <c r="J11" i="18"/>
  <c r="J14" i="18"/>
  <c r="J15" i="18"/>
  <c r="J16" i="18"/>
  <c r="O20" i="14" l="1"/>
  <c r="N20" i="14"/>
  <c r="M20" i="14"/>
  <c r="L20" i="14"/>
  <c r="J15" i="2"/>
  <c r="I18" i="3" l="1"/>
  <c r="F18" i="3"/>
  <c r="I17" i="3"/>
  <c r="F17" i="3"/>
  <c r="I16" i="3"/>
  <c r="I15" i="3"/>
  <c r="F15" i="3"/>
  <c r="I14" i="3"/>
  <c r="F13" i="3"/>
  <c r="I12" i="3"/>
  <c r="I10" i="3"/>
  <c r="I9" i="3"/>
  <c r="F8" i="3"/>
  <c r="I7" i="3"/>
  <c r="F7" i="3"/>
  <c r="I6" i="3"/>
  <c r="F6" i="3"/>
  <c r="F28" i="3"/>
  <c r="F29" i="3"/>
  <c r="F30" i="3"/>
  <c r="F31" i="3"/>
  <c r="F32" i="3"/>
  <c r="F33" i="3"/>
  <c r="F34" i="3"/>
  <c r="F35" i="3"/>
  <c r="F36" i="3"/>
  <c r="F37" i="3"/>
  <c r="F38" i="3"/>
  <c r="I36" i="3"/>
  <c r="J36" i="3"/>
  <c r="I37" i="3"/>
  <c r="J37" i="3"/>
  <c r="I38" i="3"/>
  <c r="J38" i="3"/>
  <c r="F39" i="3"/>
  <c r="I39" i="3"/>
  <c r="J39" i="3"/>
  <c r="F40" i="3"/>
  <c r="I40" i="3"/>
  <c r="J40" i="3"/>
  <c r="F41" i="3"/>
  <c r="I41" i="3"/>
  <c r="J41" i="3"/>
  <c r="F42" i="3"/>
  <c r="I42" i="3"/>
  <c r="J42" i="3"/>
  <c r="F43" i="3"/>
  <c r="I43" i="3"/>
  <c r="J43" i="3"/>
  <c r="F44" i="3"/>
  <c r="I44" i="3"/>
  <c r="J44" i="3"/>
  <c r="J45" i="3"/>
  <c r="I45" i="3"/>
  <c r="F45" i="3"/>
  <c r="F20" i="3" l="1"/>
  <c r="J33" i="3"/>
  <c r="I33" i="3"/>
  <c r="J32" i="3"/>
  <c r="I32" i="3"/>
  <c r="J31" i="3"/>
  <c r="I31" i="3"/>
  <c r="J30" i="3"/>
  <c r="I30" i="3"/>
  <c r="J29" i="3"/>
  <c r="I29" i="3"/>
  <c r="J28" i="3"/>
  <c r="I28" i="3"/>
  <c r="J27" i="3"/>
  <c r="I27" i="3"/>
  <c r="F27" i="3"/>
  <c r="J26" i="3"/>
  <c r="I26" i="3"/>
  <c r="F26" i="3"/>
  <c r="H46" i="3"/>
  <c r="G46" i="3"/>
  <c r="E46" i="3"/>
  <c r="D46" i="3"/>
  <c r="C46" i="3"/>
  <c r="J35" i="3"/>
  <c r="I35" i="3"/>
  <c r="J34" i="3"/>
  <c r="I34" i="3"/>
  <c r="J25" i="3"/>
  <c r="I25" i="3"/>
  <c r="F25" i="3"/>
  <c r="J46" i="3" l="1"/>
  <c r="F46" i="3"/>
  <c r="I46" i="3"/>
  <c r="K6" i="19"/>
  <c r="K38" i="19"/>
  <c r="K37" i="19"/>
  <c r="K36" i="19"/>
  <c r="K35" i="19"/>
  <c r="K34" i="19"/>
  <c r="K33" i="19"/>
  <c r="K32" i="19"/>
  <c r="K31" i="19"/>
  <c r="K30" i="19"/>
  <c r="K29" i="19"/>
  <c r="K28" i="19"/>
  <c r="K27" i="19"/>
  <c r="K26" i="19"/>
  <c r="K25" i="19"/>
  <c r="K24" i="19"/>
  <c r="K23" i="19"/>
  <c r="K22" i="19"/>
  <c r="K21" i="19"/>
  <c r="K20" i="19"/>
  <c r="K19" i="19"/>
  <c r="K18" i="19"/>
  <c r="K17" i="19"/>
  <c r="K16" i="19"/>
  <c r="K15" i="19"/>
  <c r="K14" i="19"/>
  <c r="K13" i="19"/>
  <c r="K12" i="19"/>
  <c r="K11" i="19"/>
  <c r="K10" i="19"/>
  <c r="K9" i="19"/>
  <c r="K8" i="19"/>
  <c r="K7" i="19"/>
  <c r="J39" i="19" l="1"/>
  <c r="G39" i="19" l="1"/>
  <c r="J16" i="22"/>
  <c r="J11" i="22"/>
  <c r="J17" i="22"/>
  <c r="J18" i="22"/>
  <c r="J14" i="22"/>
  <c r="J13" i="22"/>
  <c r="J10" i="22"/>
  <c r="J8" i="22"/>
  <c r="J12" i="22"/>
  <c r="J9" i="22"/>
  <c r="J15" i="22"/>
  <c r="J19" i="22"/>
  <c r="J7" i="22"/>
  <c r="J6" i="22"/>
  <c r="J20" i="22" l="1"/>
  <c r="C20" i="3"/>
  <c r="D39" i="2"/>
  <c r="J6" i="2" l="1"/>
  <c r="J38" i="18" l="1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3" i="18"/>
  <c r="J12" i="18"/>
  <c r="J10" i="18"/>
  <c r="J9" i="18"/>
  <c r="J8" i="18"/>
  <c r="J7" i="18"/>
  <c r="J6" i="18"/>
  <c r="J39" i="18" l="1"/>
  <c r="E39" i="18" l="1"/>
  <c r="I19" i="3" l="1"/>
  <c r="H39" i="19" l="1"/>
  <c r="I39" i="19" l="1"/>
  <c r="C39" i="19"/>
  <c r="I39" i="18"/>
  <c r="H39" i="18"/>
  <c r="G39" i="18"/>
  <c r="D39" i="18"/>
  <c r="C39" i="18"/>
  <c r="K38" i="18"/>
  <c r="K37" i="18"/>
  <c r="K36" i="18"/>
  <c r="K35" i="18"/>
  <c r="K34" i="18"/>
  <c r="K33" i="18"/>
  <c r="K32" i="18"/>
  <c r="K31" i="18"/>
  <c r="K30" i="18"/>
  <c r="K29" i="18"/>
  <c r="K28" i="18"/>
  <c r="K27" i="18"/>
  <c r="K26" i="18"/>
  <c r="K25" i="18"/>
  <c r="K24" i="18"/>
  <c r="K23" i="18"/>
  <c r="K22" i="18"/>
  <c r="K21" i="18"/>
  <c r="K20" i="18"/>
  <c r="K19" i="18"/>
  <c r="K18" i="18"/>
  <c r="K17" i="18"/>
  <c r="K16" i="18"/>
  <c r="K15" i="18"/>
  <c r="K14" i="18"/>
  <c r="K13" i="18"/>
  <c r="K12" i="18"/>
  <c r="K11" i="18"/>
  <c r="K10" i="18"/>
  <c r="K9" i="18"/>
  <c r="K8" i="18"/>
  <c r="K7" i="18"/>
  <c r="K6" i="18"/>
  <c r="K39" i="19" l="1"/>
  <c r="K39" i="18"/>
  <c r="F20" i="14"/>
  <c r="J41" i="12"/>
  <c r="H41" i="12"/>
  <c r="G41" i="12"/>
  <c r="D41" i="12"/>
  <c r="E41" i="12"/>
  <c r="K7" i="6"/>
  <c r="K8" i="6"/>
  <c r="K9" i="6"/>
  <c r="K12" i="6"/>
  <c r="K10" i="6"/>
  <c r="K11" i="6"/>
  <c r="K13" i="6"/>
  <c r="K14" i="6"/>
  <c r="K16" i="6"/>
  <c r="K17" i="6"/>
  <c r="K18" i="6"/>
  <c r="K19" i="6"/>
  <c r="K15" i="6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D20" i="3"/>
  <c r="J6" i="3"/>
  <c r="K41" i="12" l="1"/>
  <c r="L20" i="6"/>
  <c r="J20" i="6"/>
  <c r="I20" i="3"/>
  <c r="H20" i="3"/>
  <c r="G20" i="3"/>
  <c r="H39" i="2"/>
  <c r="J20" i="3" l="1"/>
  <c r="Q20" i="3"/>
  <c r="K39" i="2"/>
  <c r="K20" i="6"/>
  <c r="J7" i="2"/>
  <c r="J8" i="2"/>
  <c r="J9" i="2"/>
  <c r="J10" i="2"/>
  <c r="J11" i="2"/>
  <c r="J12" i="2"/>
  <c r="J13" i="2"/>
  <c r="J14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 l="1"/>
</calcChain>
</file>

<file path=xl/sharedStrings.xml><?xml version="1.0" encoding="utf-8"?>
<sst xmlns="http://schemas.openxmlformats.org/spreadsheetml/2006/main" count="457" uniqueCount="145">
  <si>
    <t>Name of Districts</t>
  </si>
  <si>
    <t>A/c</t>
  </si>
  <si>
    <t>Appl. Returned / Rejected</t>
  </si>
  <si>
    <t>Appl. Pending</t>
  </si>
  <si>
    <t>Ahmedabad</t>
  </si>
  <si>
    <t>Amreli</t>
  </si>
  <si>
    <t>Anand</t>
  </si>
  <si>
    <t>Arvalli</t>
  </si>
  <si>
    <t>Banaskantha</t>
  </si>
  <si>
    <t>Bharuch</t>
  </si>
  <si>
    <t>Bhavnagar</t>
  </si>
  <si>
    <t>Botad</t>
  </si>
  <si>
    <t>Chhota Udepur</t>
  </si>
  <si>
    <t>Dahod</t>
  </si>
  <si>
    <t>Dang</t>
  </si>
  <si>
    <t>Devbhumi Dwarka</t>
  </si>
  <si>
    <t>Gandhinagar</t>
  </si>
  <si>
    <t>Gir Somnath</t>
  </si>
  <si>
    <t>Jamnagar</t>
  </si>
  <si>
    <t>Junagadh</t>
  </si>
  <si>
    <t>Kheda</t>
  </si>
  <si>
    <t>Kutch</t>
  </si>
  <si>
    <t>Mahisagar</t>
  </si>
  <si>
    <t>Mehsana</t>
  </si>
  <si>
    <t>Morbi</t>
  </si>
  <si>
    <t>Narmada</t>
  </si>
  <si>
    <t>Navsari</t>
  </si>
  <si>
    <t>Panchmahal</t>
  </si>
  <si>
    <t>Patan</t>
  </si>
  <si>
    <t>Porbandar</t>
  </si>
  <si>
    <t>Rajkot</t>
  </si>
  <si>
    <t>Sabarkantha</t>
  </si>
  <si>
    <t>Surat</t>
  </si>
  <si>
    <t>Surendranagar</t>
  </si>
  <si>
    <t>Tapi</t>
  </si>
  <si>
    <t>Vadodara</t>
  </si>
  <si>
    <t>Valsad</t>
  </si>
  <si>
    <t>Name of the Bank</t>
  </si>
  <si>
    <t>Rejected</t>
  </si>
  <si>
    <t>Pending</t>
  </si>
  <si>
    <t>Bank of Baroda</t>
  </si>
  <si>
    <t>Bank of India</t>
  </si>
  <si>
    <t>State Bank of India</t>
  </si>
  <si>
    <t>Central Bank of India</t>
  </si>
  <si>
    <t>UCO Bank</t>
  </si>
  <si>
    <t>Union Bank of India</t>
  </si>
  <si>
    <t>Punjab National Bank</t>
  </si>
  <si>
    <t>Indian Overseas Bank</t>
  </si>
  <si>
    <t>Canara Bank</t>
  </si>
  <si>
    <t>Bank of Maharashtra</t>
  </si>
  <si>
    <t>Indian Bank</t>
  </si>
  <si>
    <t>Other Banks</t>
  </si>
  <si>
    <t>Baroda Guj. Gramin Bank</t>
  </si>
  <si>
    <t>Saurashtra Gramin Bank</t>
  </si>
  <si>
    <t>Others Bank</t>
  </si>
  <si>
    <t>Target</t>
  </si>
  <si>
    <t>Sponsored</t>
  </si>
  <si>
    <t>Sourse : Commissionerate, Cottage Inds. Gandhinagar</t>
  </si>
  <si>
    <t>No.</t>
  </si>
  <si>
    <t>Amt.</t>
  </si>
  <si>
    <t>No</t>
  </si>
  <si>
    <t>Source: GSCEDC</t>
  </si>
  <si>
    <t>Name of District</t>
  </si>
  <si>
    <t>Sr. No.</t>
  </si>
  <si>
    <t>Sanctioned</t>
  </si>
  <si>
    <t>% Achievement</t>
  </si>
  <si>
    <t>TOTAL</t>
  </si>
  <si>
    <t>Baroda Gujarat Gramin Bank</t>
  </si>
  <si>
    <t>VBS</t>
  </si>
  <si>
    <t xml:space="preserve">Bankwise Details of loan applications sponsored and disposed under </t>
  </si>
  <si>
    <t>Sponsored Application</t>
  </si>
  <si>
    <t>Pending at the end of previous year</t>
  </si>
  <si>
    <t>New Sponsored during the year</t>
  </si>
  <si>
    <t xml:space="preserve">Of which total sanctioned / disbursed </t>
  </si>
  <si>
    <t>Total</t>
  </si>
  <si>
    <t>Application</t>
  </si>
  <si>
    <t>Total Sponsored</t>
  </si>
  <si>
    <t>Sponsored during the year</t>
  </si>
  <si>
    <t>Amount           (Rs. in Lakhs)</t>
  </si>
  <si>
    <t>GSCEDC</t>
  </si>
  <si>
    <t>Bankable Scheme of Gujarat Scheduled Caste Development Corporation</t>
  </si>
  <si>
    <t>Rs. in Lakhs</t>
  </si>
  <si>
    <t>Name of Bank</t>
  </si>
  <si>
    <t>Disbursed</t>
  </si>
  <si>
    <t>Rejt / Retd.</t>
  </si>
  <si>
    <t xml:space="preserve">Districtwise Details of loan applications sponsored and disposed under </t>
  </si>
  <si>
    <t>Ahmedabad-Urban</t>
  </si>
  <si>
    <t>Ahmedabad-Rural</t>
  </si>
  <si>
    <t>Dangs</t>
  </si>
  <si>
    <t>Panchmahals</t>
  </si>
  <si>
    <t xml:space="preserve"> </t>
  </si>
  <si>
    <t>JGVY</t>
  </si>
  <si>
    <t xml:space="preserve"> Sponsored</t>
  </si>
  <si>
    <t>DTASY</t>
  </si>
  <si>
    <t>GWEDC</t>
  </si>
  <si>
    <t>Sourse : GWEDC, Gandhinagar</t>
  </si>
  <si>
    <t xml:space="preserve">New Sponsored </t>
  </si>
  <si>
    <t>Pending of previous year</t>
  </si>
  <si>
    <t xml:space="preserve">             Districtwise Details of loan applications sponsored and disposed under </t>
  </si>
  <si>
    <t xml:space="preserve">Application sanctioned / disbursed </t>
  </si>
  <si>
    <t xml:space="preserve">Of which total sanctioned / disbursed (A/c) </t>
  </si>
  <si>
    <t xml:space="preserve">Target </t>
  </si>
  <si>
    <t>Target (2021-22)</t>
  </si>
  <si>
    <t xml:space="preserve">              Annexure - 11</t>
  </si>
  <si>
    <t>Baroda Guj Gramin Bank</t>
  </si>
  <si>
    <t>Mahesana</t>
  </si>
  <si>
    <t>Axis</t>
  </si>
  <si>
    <t>HDFC</t>
  </si>
  <si>
    <t>ICICI</t>
  </si>
  <si>
    <t>IDBI</t>
  </si>
  <si>
    <t>YES</t>
  </si>
  <si>
    <t>Indusind</t>
  </si>
  <si>
    <t>SBI RRbs</t>
  </si>
  <si>
    <t>E</t>
  </si>
  <si>
    <t>G</t>
  </si>
  <si>
    <t>I</t>
  </si>
  <si>
    <t>Kutchh</t>
  </si>
  <si>
    <t>Sl No 13</t>
  </si>
  <si>
    <t>Sl No 14</t>
  </si>
  <si>
    <t>C</t>
  </si>
  <si>
    <t>D</t>
  </si>
  <si>
    <t>F</t>
  </si>
  <si>
    <t>H</t>
  </si>
  <si>
    <t>No of A/Cs</t>
  </si>
  <si>
    <t>Amount</t>
  </si>
  <si>
    <t>Annexure - 12</t>
  </si>
  <si>
    <r>
      <t xml:space="preserve">% </t>
    </r>
    <r>
      <rPr>
        <b/>
        <sz val="10"/>
        <rFont val="Arial"/>
        <family val="2"/>
      </rPr>
      <t>Achievement</t>
    </r>
  </si>
  <si>
    <r>
      <t xml:space="preserve">% </t>
    </r>
    <r>
      <rPr>
        <b/>
        <sz val="11"/>
        <rFont val="Arial"/>
        <family val="2"/>
      </rPr>
      <t>Achievement</t>
    </r>
  </si>
  <si>
    <t>Districtwise Progress under implementation of Bankable Scheme of June</t>
  </si>
  <si>
    <t>SL NO -14</t>
  </si>
  <si>
    <t>SlL No -13</t>
  </si>
  <si>
    <t>KUTCHH</t>
  </si>
  <si>
    <t>Vajpayee Bankable Yojana for the quarter ended June - 2025</t>
  </si>
  <si>
    <t>Dattopant Thengadi Artisan Subsidy Yojana for the quarter ended June - 2025</t>
  </si>
  <si>
    <t>For the quarter ended June - 2025</t>
  </si>
  <si>
    <t xml:space="preserve">             Jyoti Gramodhyog Vikas Yojana for the quarter ended June - 2025</t>
  </si>
  <si>
    <t>Jyoti Gramodhyog Vikas Yojana for the quarter ended June - 2025</t>
  </si>
  <si>
    <t xml:space="preserve">                    For the quarter ended June - 2025</t>
  </si>
  <si>
    <t xml:space="preserve">                      For the quarter ended June - 2025</t>
  </si>
  <si>
    <t>Gujarat Gramin Bank</t>
  </si>
  <si>
    <t>Annexure - 9</t>
  </si>
  <si>
    <t xml:space="preserve">              Annexure - 10</t>
  </si>
  <si>
    <t>Annexure - 11</t>
  </si>
  <si>
    <t xml:space="preserve">      Annexure - 12</t>
  </si>
  <si>
    <t xml:space="preserve">   Annexure - 13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</si>
</sst>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Arial Black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sz val="16"/>
      <name val="Arial Black"/>
      <family val="2"/>
    </font>
    <font>
      <sz val="15"/>
      <name val="Arial Black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.5"/>
      <name val="Arial"/>
      <family val="2"/>
    </font>
    <font>
      <b/>
      <sz val="11"/>
      <name val="Calibri"/>
      <family val="2"/>
      <scheme val="minor"/>
    </font>
    <font>
      <b/>
      <sz val="13"/>
      <name val="Arial"/>
      <family val="2"/>
    </font>
    <font>
      <sz val="14"/>
      <name val="Arial Black"/>
      <family val="2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5"/>
      <color theme="1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rgb="FF92D05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sz val="11"/>
      <color theme="1"/>
      <name val="Arial Black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 Black"/>
      <family val="2"/>
    </font>
    <font>
      <sz val="11"/>
      <color theme="1"/>
      <name val="Arial"/>
      <family val="2"/>
    </font>
    <font>
      <sz val="11"/>
      <color rgb="FF92D050"/>
      <name val="Arial"/>
      <family val="2"/>
    </font>
    <font>
      <b/>
      <sz val="11"/>
      <color rgb="FF92D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09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right" vertical="center"/>
    </xf>
    <xf numFmtId="10" fontId="4" fillId="0" borderId="1" xfId="1" applyNumberFormat="1" applyFont="1" applyFill="1" applyBorder="1" applyAlignment="1">
      <alignment horizontal="right" vertical="center"/>
    </xf>
    <xf numFmtId="10" fontId="4" fillId="0" borderId="0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0" fillId="0" borderId="0" xfId="0" applyFont="1"/>
    <xf numFmtId="0" fontId="12" fillId="0" borderId="8" xfId="0" applyFont="1" applyBorder="1"/>
    <xf numFmtId="0" fontId="11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1" fillId="0" borderId="0" xfId="0" applyFont="1"/>
    <xf numFmtId="0" fontId="13" fillId="0" borderId="0" xfId="0" applyFont="1"/>
    <xf numFmtId="2" fontId="5" fillId="0" borderId="0" xfId="0" applyNumberFormat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5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16" fillId="0" borderId="0" xfId="0" applyFont="1"/>
    <xf numFmtId="0" fontId="12" fillId="0" borderId="0" xfId="0" applyFont="1"/>
    <xf numFmtId="0" fontId="6" fillId="0" borderId="1" xfId="0" applyFont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right" vertical="center"/>
    </xf>
    <xf numFmtId="10" fontId="6" fillId="0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10" fontId="4" fillId="0" borderId="1" xfId="1" applyNumberFormat="1" applyFont="1" applyBorder="1" applyAlignment="1">
      <alignment horizontal="right" vertical="center"/>
    </xf>
    <xf numFmtId="10" fontId="12" fillId="0" borderId="1" xfId="1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10" fontId="4" fillId="0" borderId="1" xfId="1" applyNumberFormat="1" applyFont="1" applyBorder="1"/>
    <xf numFmtId="10" fontId="12" fillId="0" borderId="1" xfId="1" applyNumberFormat="1" applyFont="1" applyFill="1" applyBorder="1"/>
    <xf numFmtId="10" fontId="4" fillId="0" borderId="1" xfId="1" applyNumberFormat="1" applyFont="1" applyFill="1" applyBorder="1"/>
    <xf numFmtId="1" fontId="12" fillId="0" borderId="1" xfId="0" applyNumberFormat="1" applyFont="1" applyBorder="1"/>
    <xf numFmtId="1" fontId="4" fillId="0" borderId="1" xfId="0" applyNumberFormat="1" applyFont="1" applyBorder="1"/>
    <xf numFmtId="2" fontId="10" fillId="0" borderId="1" xfId="0" applyNumberFormat="1" applyFont="1" applyBorder="1"/>
    <xf numFmtId="10" fontId="10" fillId="0" borderId="1" xfId="1" applyNumberFormat="1" applyFont="1" applyBorder="1"/>
    <xf numFmtId="10" fontId="10" fillId="0" borderId="1" xfId="1" applyNumberFormat="1" applyFont="1" applyFill="1" applyBorder="1"/>
    <xf numFmtId="2" fontId="12" fillId="0" borderId="1" xfId="0" applyNumberFormat="1" applyFont="1" applyBorder="1"/>
    <xf numFmtId="0" fontId="4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2" fontId="2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" fontId="6" fillId="0" borderId="1" xfId="0" applyNumberFormat="1" applyFont="1" applyBorder="1" applyAlignment="1">
      <alignment horizontal="right" vertical="center"/>
    </xf>
    <xf numFmtId="10" fontId="20" fillId="0" borderId="0" xfId="1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17" fillId="0" borderId="0" xfId="0" applyFont="1"/>
    <xf numFmtId="0" fontId="23" fillId="0" borderId="0" xfId="0" applyFont="1"/>
    <xf numFmtId="2" fontId="0" fillId="0" borderId="0" xfId="0" applyNumberFormat="1"/>
    <xf numFmtId="0" fontId="20" fillId="0" borderId="1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right" vertical="center"/>
    </xf>
    <xf numFmtId="10" fontId="20" fillId="0" borderId="1" xfId="1" applyNumberFormat="1" applyFont="1" applyFill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0" fontId="24" fillId="0" borderId="0" xfId="0" applyFont="1"/>
    <xf numFmtId="0" fontId="0" fillId="2" borderId="0" xfId="0" applyFill="1"/>
    <xf numFmtId="0" fontId="26" fillId="0" borderId="0" xfId="0" applyFont="1"/>
    <xf numFmtId="0" fontId="27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8" fillId="0" borderId="0" xfId="0" applyFont="1"/>
    <xf numFmtId="0" fontId="25" fillId="0" borderId="0" xfId="0" applyFont="1"/>
    <xf numFmtId="0" fontId="29" fillId="0" borderId="0" xfId="0" applyFont="1"/>
    <xf numFmtId="0" fontId="29" fillId="0" borderId="0" xfId="0" applyFont="1" applyAlignment="1">
      <alignment horizontal="right" vertical="center"/>
    </xf>
    <xf numFmtId="0" fontId="12" fillId="0" borderId="10" xfId="0" applyFont="1" applyBorder="1"/>
    <xf numFmtId="0" fontId="26" fillId="0" borderId="4" xfId="0" applyFont="1" applyBorder="1" applyAlignment="1">
      <alignment horizontal="center"/>
    </xf>
    <xf numFmtId="0" fontId="26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9" xfId="0" applyFont="1" applyBorder="1" applyAlignment="1">
      <alignment horizontal="left"/>
    </xf>
  </cellXfs>
  <cellStyles count="19">
    <cellStyle name="Normal" xfId="0" builtinId="0"/>
    <cellStyle name="Normal 2" xfId="2" xr:uid="{00000000-0005-0000-0000-000001000000}"/>
    <cellStyle name="Normal 2 10" xfId="3" xr:uid="{00000000-0005-0000-0000-000002000000}"/>
    <cellStyle name="Normal 2 11" xfId="4" xr:uid="{00000000-0005-0000-0000-000003000000}"/>
    <cellStyle name="Normal 2 12" xfId="5" xr:uid="{00000000-0005-0000-0000-000004000000}"/>
    <cellStyle name="Normal 2 13" xfId="6" xr:uid="{00000000-0005-0000-0000-000005000000}"/>
    <cellStyle name="Normal 2 14" xfId="7" xr:uid="{00000000-0005-0000-0000-000006000000}"/>
    <cellStyle name="Normal 2 15" xfId="8" xr:uid="{00000000-0005-0000-0000-000007000000}"/>
    <cellStyle name="Normal 2 16" xfId="9" xr:uid="{00000000-0005-0000-0000-000008000000}"/>
    <cellStyle name="Normal 2 2" xfId="10" xr:uid="{00000000-0005-0000-0000-000009000000}"/>
    <cellStyle name="Normal 2 3" xfId="11" xr:uid="{00000000-0005-0000-0000-00000A000000}"/>
    <cellStyle name="Normal 2 4" xfId="12" xr:uid="{00000000-0005-0000-0000-00000B000000}"/>
    <cellStyle name="Normal 2 5" xfId="13" xr:uid="{00000000-0005-0000-0000-00000C000000}"/>
    <cellStyle name="Normal 2 6" xfId="14" xr:uid="{00000000-0005-0000-0000-00000D000000}"/>
    <cellStyle name="Normal 2 7" xfId="15" xr:uid="{00000000-0005-0000-0000-00000E000000}"/>
    <cellStyle name="Normal 2 8" xfId="16" xr:uid="{00000000-0005-0000-0000-00000F000000}"/>
    <cellStyle name="Normal 2 9" xfId="17" xr:uid="{00000000-0005-0000-0000-000010000000}"/>
    <cellStyle name="Normal 3" xfId="18" xr:uid="{00000000-0005-0000-0000-000011000000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ownloads\GSCDC%20Data%20-%20June%202025.xlsx" TargetMode="External"/><Relationship Id="rId1" Type="http://schemas.openxmlformats.org/officeDocument/2006/relationships/externalLinkPath" Target="file:///C:\Users\admin\Downloads\GSCDC%20Data%20-%20June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Bank wise"/>
      <sheetName val="District wise"/>
    </sheetNames>
    <sheetDataSet>
      <sheetData sheetId="0"/>
      <sheetData sheetId="1"/>
      <sheetData sheetId="2">
        <row r="6">
          <cell r="C6" t="str">
            <v>Jamnagar</v>
          </cell>
          <cell r="D6">
            <v>149</v>
          </cell>
          <cell r="E6">
            <v>40</v>
          </cell>
          <cell r="F6">
            <v>1</v>
          </cell>
          <cell r="G6">
            <v>100000</v>
          </cell>
          <cell r="H6">
            <v>0</v>
          </cell>
          <cell r="I6">
            <v>0</v>
          </cell>
          <cell r="J6">
            <v>39</v>
          </cell>
          <cell r="K6">
            <v>0.67114093959731547</v>
          </cell>
          <cell r="L6">
            <v>0</v>
          </cell>
        </row>
        <row r="7">
          <cell r="C7" t="str">
            <v>Devbhumi Dwarka</v>
          </cell>
          <cell r="D7">
            <v>67</v>
          </cell>
          <cell r="E7">
            <v>25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25</v>
          </cell>
          <cell r="K7">
            <v>0</v>
          </cell>
          <cell r="L7">
            <v>0</v>
          </cell>
        </row>
        <row r="8">
          <cell r="C8" t="str">
            <v>Rajkot</v>
          </cell>
          <cell r="D8">
            <v>273</v>
          </cell>
          <cell r="E8">
            <v>23</v>
          </cell>
          <cell r="F8">
            <v>8</v>
          </cell>
          <cell r="G8">
            <v>1032500</v>
          </cell>
          <cell r="H8">
            <v>3</v>
          </cell>
          <cell r="I8">
            <v>0</v>
          </cell>
          <cell r="J8">
            <v>12</v>
          </cell>
          <cell r="K8">
            <v>2.9304029304029302</v>
          </cell>
          <cell r="L8">
            <v>3</v>
          </cell>
        </row>
        <row r="9">
          <cell r="C9" t="str">
            <v>Morbi</v>
          </cell>
          <cell r="D9">
            <v>67</v>
          </cell>
          <cell r="E9">
            <v>2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2</v>
          </cell>
          <cell r="K9">
            <v>0</v>
          </cell>
          <cell r="L9">
            <v>0</v>
          </cell>
        </row>
        <row r="10">
          <cell r="C10" t="str">
            <v>Surendranagar</v>
          </cell>
          <cell r="D10">
            <v>231</v>
          </cell>
          <cell r="E10">
            <v>94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94</v>
          </cell>
          <cell r="K10">
            <v>0</v>
          </cell>
          <cell r="L10">
            <v>0</v>
          </cell>
        </row>
        <row r="11">
          <cell r="C11" t="str">
            <v>Bhavnagar</v>
          </cell>
          <cell r="D11">
            <v>149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C12" t="str">
            <v>Botad</v>
          </cell>
          <cell r="D12">
            <v>49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C13" t="str">
            <v>Amreli</v>
          </cell>
          <cell r="D13">
            <v>160</v>
          </cell>
          <cell r="E13">
            <v>4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4</v>
          </cell>
          <cell r="K13">
            <v>0</v>
          </cell>
          <cell r="L13">
            <v>0</v>
          </cell>
        </row>
        <row r="14">
          <cell r="C14" t="str">
            <v>Junagadh</v>
          </cell>
          <cell r="D14">
            <v>214</v>
          </cell>
          <cell r="E14">
            <v>295</v>
          </cell>
          <cell r="F14">
            <v>10</v>
          </cell>
          <cell r="G14">
            <v>1288000</v>
          </cell>
          <cell r="H14">
            <v>1</v>
          </cell>
          <cell r="I14">
            <v>0</v>
          </cell>
          <cell r="J14">
            <v>284</v>
          </cell>
          <cell r="K14">
            <v>4.6728971962616823</v>
          </cell>
          <cell r="L14">
            <v>1</v>
          </cell>
        </row>
        <row r="15">
          <cell r="C15" t="str">
            <v>Porbandar</v>
          </cell>
          <cell r="D15">
            <v>67</v>
          </cell>
          <cell r="E15">
            <v>25</v>
          </cell>
          <cell r="F15">
            <v>2</v>
          </cell>
          <cell r="G15">
            <v>150000</v>
          </cell>
          <cell r="H15">
            <v>0</v>
          </cell>
          <cell r="I15">
            <v>0</v>
          </cell>
          <cell r="J15">
            <v>23</v>
          </cell>
          <cell r="K15">
            <v>2.9850746268656714</v>
          </cell>
          <cell r="L15">
            <v>0</v>
          </cell>
        </row>
        <row r="16">
          <cell r="C16" t="str">
            <v>Gir Somnath</v>
          </cell>
          <cell r="D16">
            <v>114</v>
          </cell>
          <cell r="E16">
            <v>21</v>
          </cell>
          <cell r="F16">
            <v>1</v>
          </cell>
          <cell r="G16">
            <v>146000</v>
          </cell>
          <cell r="H16">
            <v>0</v>
          </cell>
          <cell r="I16">
            <v>0</v>
          </cell>
          <cell r="J16">
            <v>20</v>
          </cell>
          <cell r="K16">
            <v>0.8771929824561403</v>
          </cell>
          <cell r="L16">
            <v>0</v>
          </cell>
        </row>
        <row r="17">
          <cell r="C17" t="str">
            <v>Kutch</v>
          </cell>
          <cell r="D17">
            <v>259</v>
          </cell>
          <cell r="E17">
            <v>19</v>
          </cell>
          <cell r="F17">
            <v>3</v>
          </cell>
          <cell r="G17">
            <v>180000</v>
          </cell>
          <cell r="H17">
            <v>0</v>
          </cell>
          <cell r="I17">
            <v>0</v>
          </cell>
          <cell r="J17">
            <v>16</v>
          </cell>
          <cell r="K17">
            <v>1.1583011583011582</v>
          </cell>
          <cell r="L17">
            <v>0</v>
          </cell>
        </row>
        <row r="18">
          <cell r="C18" t="str">
            <v>Banaskantha</v>
          </cell>
          <cell r="D18">
            <v>378</v>
          </cell>
          <cell r="E18">
            <v>56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56</v>
          </cell>
          <cell r="K18">
            <v>0</v>
          </cell>
          <cell r="L18">
            <v>0</v>
          </cell>
        </row>
        <row r="19">
          <cell r="C19" t="str">
            <v>Sabarkantha</v>
          </cell>
          <cell r="D19">
            <v>173</v>
          </cell>
          <cell r="E19">
            <v>7</v>
          </cell>
          <cell r="F19">
            <v>1</v>
          </cell>
          <cell r="G19">
            <v>80000</v>
          </cell>
          <cell r="H19">
            <v>0</v>
          </cell>
          <cell r="I19">
            <v>0</v>
          </cell>
          <cell r="J19">
            <v>6</v>
          </cell>
          <cell r="K19">
            <v>0.57803468208092479</v>
          </cell>
          <cell r="L19">
            <v>0</v>
          </cell>
        </row>
        <row r="20">
          <cell r="C20" t="str">
            <v>Arvalli</v>
          </cell>
          <cell r="D20">
            <v>94</v>
          </cell>
          <cell r="E20">
            <v>12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12</v>
          </cell>
          <cell r="K20">
            <v>0</v>
          </cell>
          <cell r="L20">
            <v>0</v>
          </cell>
        </row>
        <row r="21">
          <cell r="C21" t="str">
            <v>Mahesana</v>
          </cell>
          <cell r="D21">
            <v>229</v>
          </cell>
          <cell r="E21">
            <v>44</v>
          </cell>
          <cell r="F21">
            <v>2</v>
          </cell>
          <cell r="G21">
            <v>175000</v>
          </cell>
          <cell r="H21">
            <v>0</v>
          </cell>
          <cell r="I21">
            <v>0</v>
          </cell>
          <cell r="J21">
            <v>42</v>
          </cell>
          <cell r="K21">
            <v>0.87336244541484709</v>
          </cell>
          <cell r="L21">
            <v>0</v>
          </cell>
        </row>
        <row r="22">
          <cell r="C22" t="str">
            <v>Patan</v>
          </cell>
          <cell r="D22">
            <v>163</v>
          </cell>
          <cell r="E22">
            <v>95</v>
          </cell>
          <cell r="F22">
            <v>7</v>
          </cell>
          <cell r="G22">
            <v>1032000</v>
          </cell>
          <cell r="H22">
            <v>0</v>
          </cell>
          <cell r="I22">
            <v>0</v>
          </cell>
          <cell r="J22">
            <v>88</v>
          </cell>
          <cell r="K22">
            <v>4.294478527607362</v>
          </cell>
          <cell r="L22">
            <v>0</v>
          </cell>
        </row>
        <row r="23">
          <cell r="C23" t="str">
            <v>Gandhinagar</v>
          </cell>
          <cell r="D23">
            <v>161</v>
          </cell>
          <cell r="E23">
            <v>9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9</v>
          </cell>
          <cell r="K23">
            <v>0</v>
          </cell>
          <cell r="L23">
            <v>0</v>
          </cell>
        </row>
        <row r="24">
          <cell r="C24" t="str">
            <v>Ahmedabad-Rural</v>
          </cell>
          <cell r="D24">
            <v>220</v>
          </cell>
          <cell r="E24">
            <v>5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5</v>
          </cell>
          <cell r="K24">
            <v>0</v>
          </cell>
          <cell r="L24">
            <v>0</v>
          </cell>
        </row>
        <row r="25">
          <cell r="C25" t="str">
            <v>Ahmedabad-Urban</v>
          </cell>
          <cell r="D25">
            <v>647</v>
          </cell>
          <cell r="E25">
            <v>5</v>
          </cell>
          <cell r="F25">
            <v>1</v>
          </cell>
          <cell r="G25">
            <v>155000</v>
          </cell>
          <cell r="H25">
            <v>0</v>
          </cell>
          <cell r="I25">
            <v>1</v>
          </cell>
          <cell r="J25">
            <v>3</v>
          </cell>
          <cell r="K25">
            <v>0.15455950540958269</v>
          </cell>
          <cell r="L25">
            <v>1</v>
          </cell>
        </row>
        <row r="26">
          <cell r="C26" t="str">
            <v>Kheda</v>
          </cell>
          <cell r="D26">
            <v>93</v>
          </cell>
          <cell r="E26">
            <v>64</v>
          </cell>
          <cell r="F26">
            <v>3</v>
          </cell>
          <cell r="G26">
            <v>390000</v>
          </cell>
          <cell r="H26">
            <v>1</v>
          </cell>
          <cell r="I26">
            <v>0</v>
          </cell>
          <cell r="J26">
            <v>60</v>
          </cell>
          <cell r="K26">
            <v>3.225806451612903</v>
          </cell>
          <cell r="L26">
            <v>1</v>
          </cell>
        </row>
        <row r="27">
          <cell r="C27" t="str">
            <v>Anand</v>
          </cell>
          <cell r="D27">
            <v>137</v>
          </cell>
          <cell r="E27">
            <v>34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34</v>
          </cell>
          <cell r="K27">
            <v>0</v>
          </cell>
          <cell r="L27">
            <v>0</v>
          </cell>
        </row>
        <row r="28">
          <cell r="C28" t="str">
            <v>Panchmahals</v>
          </cell>
          <cell r="D28">
            <v>133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C29" t="str">
            <v>Mahisagar</v>
          </cell>
          <cell r="D29">
            <v>87</v>
          </cell>
          <cell r="E29">
            <v>21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21</v>
          </cell>
          <cell r="K29">
            <v>0</v>
          </cell>
          <cell r="L29">
            <v>0</v>
          </cell>
        </row>
        <row r="30">
          <cell r="C30" t="str">
            <v>Dahod</v>
          </cell>
          <cell r="D30">
            <v>46</v>
          </cell>
          <cell r="E30">
            <v>3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3</v>
          </cell>
          <cell r="K30">
            <v>0</v>
          </cell>
          <cell r="L30">
            <v>0</v>
          </cell>
        </row>
        <row r="31">
          <cell r="C31" t="str">
            <v>Vadodara</v>
          </cell>
          <cell r="D31">
            <v>151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C32" t="str">
            <v>Chhota Udepur</v>
          </cell>
          <cell r="D32">
            <v>133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C33" t="str">
            <v>Bharuch</v>
          </cell>
          <cell r="D33">
            <v>85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C34" t="str">
            <v>Narmada</v>
          </cell>
          <cell r="D34">
            <v>14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C35" t="str">
            <v>Surat</v>
          </cell>
          <cell r="D35">
            <v>133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C36" t="str">
            <v>Tapi</v>
          </cell>
          <cell r="D36">
            <v>11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C37" t="str">
            <v>Valsad</v>
          </cell>
          <cell r="D37">
            <v>57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C38" t="str">
            <v>Navsari</v>
          </cell>
          <cell r="D38">
            <v>55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C39" t="str">
            <v>Dangs</v>
          </cell>
          <cell r="D39">
            <v>1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Q55"/>
  <sheetViews>
    <sheetView tabSelected="1" view="pageBreakPreview" zoomScaleSheetLayoutView="100" workbookViewId="0">
      <pane xSplit="2" ySplit="5" topLeftCell="C6" activePane="bottomRight" state="frozen"/>
      <selection activeCell="E30" sqref="E30"/>
      <selection pane="topRight" activeCell="E30" sqref="E30"/>
      <selection pane="bottomLeft" activeCell="E30" sqref="E30"/>
      <selection pane="bottomRight" activeCell="H16" sqref="H16"/>
    </sheetView>
  </sheetViews>
  <sheetFormatPr defaultRowHeight="15" x14ac:dyDescent="0.25"/>
  <cols>
    <col min="1" max="1" width="6.28515625" customWidth="1"/>
    <col min="2" max="2" width="33.85546875" customWidth="1"/>
    <col min="3" max="3" width="19" bestFit="1" customWidth="1"/>
    <col min="4" max="4" width="18.5703125" hidden="1" customWidth="1"/>
    <col min="5" max="5" width="10.7109375" bestFit="1" customWidth="1"/>
    <col min="6" max="6" width="12.140625" bestFit="1" customWidth="1"/>
    <col min="7" max="7" width="14.140625" customWidth="1"/>
    <col min="8" max="9" width="11.7109375" customWidth="1"/>
    <col min="10" max="10" width="14.85546875" style="56" customWidth="1"/>
    <col min="11" max="11" width="17.28515625" style="56" hidden="1" customWidth="1"/>
    <col min="12" max="17" width="0" hidden="1" customWidth="1"/>
  </cols>
  <sheetData>
    <row r="1" spans="1:17" ht="24.75" x14ac:dyDescent="0.5">
      <c r="A1" s="1"/>
      <c r="B1" s="87" t="s">
        <v>140</v>
      </c>
      <c r="C1" s="87"/>
      <c r="D1" s="87"/>
      <c r="E1" s="87"/>
      <c r="F1" s="87"/>
      <c r="G1" s="87"/>
      <c r="H1" s="87"/>
      <c r="I1" s="87"/>
      <c r="J1" s="5" t="s">
        <v>68</v>
      </c>
      <c r="K1" s="45"/>
    </row>
    <row r="2" spans="1:17" ht="21" customHeight="1" x14ac:dyDescent="0.25">
      <c r="A2" s="91" t="s">
        <v>69</v>
      </c>
      <c r="B2" s="91"/>
      <c r="C2" s="91"/>
      <c r="D2" s="91"/>
      <c r="E2" s="91"/>
      <c r="F2" s="91"/>
      <c r="G2" s="91"/>
      <c r="H2" s="91"/>
      <c r="I2" s="91"/>
      <c r="J2" s="91"/>
      <c r="K2" s="46"/>
    </row>
    <row r="3" spans="1:17" ht="20.25" customHeight="1" x14ac:dyDescent="0.25">
      <c r="A3" s="91" t="s">
        <v>132</v>
      </c>
      <c r="B3" s="91"/>
      <c r="C3" s="91"/>
      <c r="D3" s="91"/>
      <c r="E3" s="91"/>
      <c r="F3" s="91"/>
      <c r="G3" s="91"/>
      <c r="H3" s="91"/>
      <c r="I3" s="91"/>
      <c r="J3" s="91"/>
      <c r="K3" s="46"/>
    </row>
    <row r="4" spans="1:17" ht="18.75" customHeight="1" x14ac:dyDescent="0.25">
      <c r="A4" s="92" t="s">
        <v>63</v>
      </c>
      <c r="B4" s="96" t="s">
        <v>37</v>
      </c>
      <c r="C4" s="92" t="s">
        <v>55</v>
      </c>
      <c r="D4" s="88" t="s">
        <v>75</v>
      </c>
      <c r="E4" s="89"/>
      <c r="F4" s="89"/>
      <c r="G4" s="89"/>
      <c r="H4" s="89"/>
      <c r="I4" s="90"/>
      <c r="J4" s="94" t="s">
        <v>127</v>
      </c>
      <c r="K4" s="47"/>
    </row>
    <row r="5" spans="1:17" ht="45" customHeight="1" x14ac:dyDescent="0.25">
      <c r="A5" s="93"/>
      <c r="B5" s="96"/>
      <c r="C5" s="93"/>
      <c r="D5" s="13" t="s">
        <v>71</v>
      </c>
      <c r="E5" s="13" t="s">
        <v>77</v>
      </c>
      <c r="F5" s="6" t="s">
        <v>76</v>
      </c>
      <c r="G5" s="14" t="s">
        <v>64</v>
      </c>
      <c r="H5" s="14" t="s">
        <v>38</v>
      </c>
      <c r="I5" s="14" t="s">
        <v>39</v>
      </c>
      <c r="J5" s="95"/>
      <c r="K5" s="47"/>
      <c r="L5" s="48"/>
      <c r="M5" s="48">
        <v>4</v>
      </c>
      <c r="N5" s="48">
        <v>5</v>
      </c>
      <c r="O5" s="48">
        <v>6</v>
      </c>
      <c r="P5" s="48">
        <v>7</v>
      </c>
    </row>
    <row r="6" spans="1:17" ht="15.75" x14ac:dyDescent="0.25">
      <c r="A6" s="14">
        <v>1</v>
      </c>
      <c r="B6" s="15" t="s">
        <v>40</v>
      </c>
      <c r="C6" s="2">
        <v>5778</v>
      </c>
      <c r="D6" s="49" t="e">
        <v>#N/A</v>
      </c>
      <c r="E6" s="2">
        <v>13461</v>
      </c>
      <c r="F6" s="2">
        <f t="shared" ref="F6:F19" si="0">E6</f>
        <v>13461</v>
      </c>
      <c r="G6" s="2">
        <v>770</v>
      </c>
      <c r="H6" s="2">
        <v>273</v>
      </c>
      <c r="I6" s="2">
        <f t="shared" ref="I6:I18" si="1">E6-G6-H6</f>
        <v>12418</v>
      </c>
      <c r="J6" s="29">
        <f t="shared" ref="J6:J19" si="2">(G6/C6)</f>
        <v>0.13326410522672205</v>
      </c>
      <c r="K6" s="50"/>
      <c r="L6" s="48" t="s">
        <v>119</v>
      </c>
      <c r="M6" s="51" t="s">
        <v>113</v>
      </c>
      <c r="N6" s="51" t="s">
        <v>114</v>
      </c>
      <c r="O6" s="51" t="s">
        <v>122</v>
      </c>
      <c r="P6" s="51" t="s">
        <v>115</v>
      </c>
      <c r="Q6" s="51">
        <f>C6/G6*100</f>
        <v>750.38961038961043</v>
      </c>
    </row>
    <row r="7" spans="1:17" ht="15.75" x14ac:dyDescent="0.25">
      <c r="A7" s="14">
        <v>2</v>
      </c>
      <c r="B7" s="15" t="s">
        <v>67</v>
      </c>
      <c r="C7" s="2">
        <v>1373</v>
      </c>
      <c r="D7" s="2"/>
      <c r="E7" s="2">
        <v>1584</v>
      </c>
      <c r="F7" s="2">
        <f t="shared" si="0"/>
        <v>1584</v>
      </c>
      <c r="G7" s="2">
        <v>185</v>
      </c>
      <c r="H7" s="2">
        <v>38</v>
      </c>
      <c r="I7" s="2">
        <f t="shared" si="1"/>
        <v>1361</v>
      </c>
      <c r="J7" s="29">
        <f t="shared" si="2"/>
        <v>0.1347414420975965</v>
      </c>
      <c r="K7" s="50"/>
      <c r="L7" s="52">
        <v>81</v>
      </c>
      <c r="M7">
        <v>339</v>
      </c>
      <c r="N7">
        <v>21</v>
      </c>
      <c r="O7">
        <v>1</v>
      </c>
      <c r="P7" s="52">
        <f>M7-N7-O7</f>
        <v>317</v>
      </c>
      <c r="Q7" s="51">
        <f t="shared" ref="Q7:Q20" si="3">C7/G7*100</f>
        <v>742.16216216216219</v>
      </c>
    </row>
    <row r="8" spans="1:17" ht="15.75" x14ac:dyDescent="0.25">
      <c r="A8" s="14">
        <v>3</v>
      </c>
      <c r="B8" s="15" t="s">
        <v>41</v>
      </c>
      <c r="C8" s="2">
        <v>1722</v>
      </c>
      <c r="D8" s="2">
        <v>1832</v>
      </c>
      <c r="E8" s="2">
        <v>2732</v>
      </c>
      <c r="F8" s="2">
        <f t="shared" si="0"/>
        <v>2732</v>
      </c>
      <c r="G8" s="2">
        <v>406</v>
      </c>
      <c r="H8" s="2">
        <v>97</v>
      </c>
      <c r="I8" s="2">
        <f t="shared" si="1"/>
        <v>2229</v>
      </c>
      <c r="J8" s="29">
        <f t="shared" si="2"/>
        <v>0.23577235772357724</v>
      </c>
      <c r="K8" s="50"/>
      <c r="L8" s="52">
        <v>791</v>
      </c>
      <c r="M8">
        <v>5203</v>
      </c>
      <c r="N8">
        <v>1122</v>
      </c>
      <c r="O8">
        <v>9</v>
      </c>
      <c r="P8" s="52">
        <f t="shared" ref="P8:P14" si="4">M8-N8-O8</f>
        <v>4072</v>
      </c>
      <c r="Q8" s="51">
        <f t="shared" si="3"/>
        <v>424.13793103448273</v>
      </c>
    </row>
    <row r="9" spans="1:17" ht="15.75" x14ac:dyDescent="0.25">
      <c r="A9" s="14">
        <v>4</v>
      </c>
      <c r="B9" s="15" t="s">
        <v>49</v>
      </c>
      <c r="C9" s="2">
        <v>212</v>
      </c>
      <c r="D9" s="2">
        <v>2687</v>
      </c>
      <c r="E9" s="2">
        <v>324</v>
      </c>
      <c r="F9" s="2">
        <f>E9</f>
        <v>324</v>
      </c>
      <c r="G9" s="2">
        <v>17</v>
      </c>
      <c r="H9" s="2">
        <v>4</v>
      </c>
      <c r="I9" s="2">
        <f t="shared" si="1"/>
        <v>303</v>
      </c>
      <c r="J9" s="29">
        <f t="shared" si="2"/>
        <v>8.0188679245283015E-2</v>
      </c>
      <c r="K9" s="50"/>
      <c r="L9" s="52">
        <v>96</v>
      </c>
      <c r="M9">
        <v>110</v>
      </c>
      <c r="N9">
        <v>8</v>
      </c>
      <c r="O9">
        <v>3</v>
      </c>
      <c r="P9" s="52">
        <f t="shared" si="4"/>
        <v>99</v>
      </c>
      <c r="Q9" s="51">
        <f t="shared" si="3"/>
        <v>1247.0588235294117</v>
      </c>
    </row>
    <row r="10" spans="1:17" ht="15.75" x14ac:dyDescent="0.25">
      <c r="A10" s="14">
        <v>5</v>
      </c>
      <c r="B10" s="15" t="s">
        <v>48</v>
      </c>
      <c r="C10" s="2">
        <v>656</v>
      </c>
      <c r="D10" s="2">
        <v>2687</v>
      </c>
      <c r="E10" s="2">
        <v>802</v>
      </c>
      <c r="F10" s="2">
        <f t="shared" si="0"/>
        <v>802</v>
      </c>
      <c r="G10" s="2">
        <v>89</v>
      </c>
      <c r="H10" s="2">
        <v>31</v>
      </c>
      <c r="I10" s="2">
        <f t="shared" si="1"/>
        <v>682</v>
      </c>
      <c r="J10" s="29">
        <f t="shared" si="2"/>
        <v>0.13567073170731708</v>
      </c>
      <c r="K10" s="50"/>
      <c r="L10" s="52">
        <v>148</v>
      </c>
      <c r="M10">
        <v>513</v>
      </c>
      <c r="N10">
        <v>89</v>
      </c>
      <c r="O10">
        <v>10</v>
      </c>
      <c r="P10" s="52">
        <f t="shared" si="4"/>
        <v>414</v>
      </c>
      <c r="Q10" s="51">
        <f t="shared" si="3"/>
        <v>737.07865168539331</v>
      </c>
    </row>
    <row r="11" spans="1:17" ht="15.75" x14ac:dyDescent="0.25">
      <c r="A11" s="14">
        <v>6</v>
      </c>
      <c r="B11" s="15" t="s">
        <v>43</v>
      </c>
      <c r="C11" s="2">
        <v>1048</v>
      </c>
      <c r="D11" s="2">
        <v>450</v>
      </c>
      <c r="E11" s="2">
        <v>1284</v>
      </c>
      <c r="F11" s="2">
        <f t="shared" si="0"/>
        <v>1284</v>
      </c>
      <c r="G11" s="2">
        <v>92</v>
      </c>
      <c r="H11" s="2">
        <v>20</v>
      </c>
      <c r="I11" s="2">
        <f>E11-G11-H11</f>
        <v>1172</v>
      </c>
      <c r="J11" s="29">
        <f t="shared" si="2"/>
        <v>8.7786259541984726E-2</v>
      </c>
      <c r="K11" s="50"/>
      <c r="L11" s="52">
        <v>731</v>
      </c>
      <c r="M11">
        <v>1455</v>
      </c>
      <c r="N11">
        <v>653</v>
      </c>
      <c r="O11">
        <v>29</v>
      </c>
      <c r="P11" s="52">
        <f t="shared" si="4"/>
        <v>773</v>
      </c>
      <c r="Q11" s="51">
        <f t="shared" si="3"/>
        <v>1139.1304347826087</v>
      </c>
    </row>
    <row r="12" spans="1:17" ht="15.75" x14ac:dyDescent="0.25">
      <c r="A12" s="14">
        <v>7</v>
      </c>
      <c r="B12" s="15" t="s">
        <v>50</v>
      </c>
      <c r="C12" s="2">
        <v>271</v>
      </c>
      <c r="D12" s="2"/>
      <c r="E12" s="2">
        <v>345</v>
      </c>
      <c r="F12" s="2">
        <f>E12</f>
        <v>345</v>
      </c>
      <c r="G12" s="2">
        <v>24</v>
      </c>
      <c r="H12" s="2">
        <v>9</v>
      </c>
      <c r="I12" s="2">
        <f t="shared" si="1"/>
        <v>312</v>
      </c>
      <c r="J12" s="29">
        <f t="shared" si="2"/>
        <v>8.8560885608856083E-2</v>
      </c>
      <c r="K12" s="50"/>
      <c r="L12" s="52">
        <v>68</v>
      </c>
      <c r="M12">
        <v>58</v>
      </c>
      <c r="N12">
        <v>12</v>
      </c>
      <c r="O12">
        <v>0</v>
      </c>
      <c r="P12" s="52">
        <f t="shared" si="4"/>
        <v>46</v>
      </c>
      <c r="Q12" s="51">
        <f t="shared" si="3"/>
        <v>1129.1666666666665</v>
      </c>
    </row>
    <row r="13" spans="1:17" ht="15.75" x14ac:dyDescent="0.25">
      <c r="A13" s="14">
        <v>8</v>
      </c>
      <c r="B13" s="15" t="s">
        <v>47</v>
      </c>
      <c r="C13" s="2">
        <v>376</v>
      </c>
      <c r="D13" s="2">
        <v>605</v>
      </c>
      <c r="E13" s="2">
        <v>805</v>
      </c>
      <c r="F13" s="2">
        <f t="shared" si="0"/>
        <v>805</v>
      </c>
      <c r="G13" s="2">
        <v>128</v>
      </c>
      <c r="H13" s="2">
        <v>16</v>
      </c>
      <c r="I13" s="2">
        <f t="shared" si="1"/>
        <v>661</v>
      </c>
      <c r="J13" s="29">
        <f t="shared" si="2"/>
        <v>0.34042553191489361</v>
      </c>
      <c r="K13" s="50"/>
      <c r="L13" s="52">
        <v>5817</v>
      </c>
      <c r="M13">
        <v>29866</v>
      </c>
      <c r="N13">
        <v>6712</v>
      </c>
      <c r="O13">
        <v>433</v>
      </c>
      <c r="P13" s="52">
        <f t="shared" si="4"/>
        <v>22721</v>
      </c>
      <c r="Q13" s="51">
        <f t="shared" si="3"/>
        <v>293.75</v>
      </c>
    </row>
    <row r="14" spans="1:17" ht="15.75" x14ac:dyDescent="0.25">
      <c r="A14" s="14">
        <v>9</v>
      </c>
      <c r="B14" s="15" t="s">
        <v>46</v>
      </c>
      <c r="C14" s="2">
        <v>792</v>
      </c>
      <c r="D14" s="2">
        <v>483</v>
      </c>
      <c r="E14" s="2">
        <v>941</v>
      </c>
      <c r="F14" s="2">
        <f>E14</f>
        <v>941</v>
      </c>
      <c r="G14" s="2">
        <v>106</v>
      </c>
      <c r="H14" s="2">
        <v>111</v>
      </c>
      <c r="I14" s="2">
        <f t="shared" si="1"/>
        <v>724</v>
      </c>
      <c r="J14" s="29">
        <f t="shared" si="2"/>
        <v>0.13383838383838384</v>
      </c>
      <c r="K14" s="50" t="s">
        <v>129</v>
      </c>
      <c r="L14" s="53">
        <f>SUM(L7:L13)</f>
        <v>7732</v>
      </c>
      <c r="M14" s="54">
        <f>SUM(M7:M13)</f>
        <v>37544</v>
      </c>
      <c r="N14" s="54">
        <f t="shared" ref="N14:O14" si="5">SUM(N7:N13)</f>
        <v>8617</v>
      </c>
      <c r="O14" s="54">
        <f t="shared" si="5"/>
        <v>485</v>
      </c>
      <c r="P14" s="52">
        <f t="shared" si="4"/>
        <v>28442</v>
      </c>
      <c r="Q14" s="51">
        <f t="shared" si="3"/>
        <v>747.16981132075477</v>
      </c>
    </row>
    <row r="15" spans="1:17" ht="15.75" x14ac:dyDescent="0.25">
      <c r="A15" s="14">
        <v>10</v>
      </c>
      <c r="B15" s="15" t="s">
        <v>42</v>
      </c>
      <c r="C15" s="2">
        <v>4323</v>
      </c>
      <c r="D15" s="2">
        <v>322</v>
      </c>
      <c r="E15" s="2">
        <v>7144</v>
      </c>
      <c r="F15" s="2">
        <f t="shared" si="0"/>
        <v>7144</v>
      </c>
      <c r="G15" s="2">
        <v>423</v>
      </c>
      <c r="H15" s="2">
        <v>491</v>
      </c>
      <c r="I15" s="2">
        <f t="shared" si="1"/>
        <v>6230</v>
      </c>
      <c r="J15" s="29">
        <f t="shared" si="2"/>
        <v>9.784871616932686E-2</v>
      </c>
      <c r="K15" s="50"/>
      <c r="L15" s="52"/>
      <c r="P15" s="52"/>
      <c r="Q15" s="51">
        <f t="shared" si="3"/>
        <v>1021.985815602837</v>
      </c>
    </row>
    <row r="16" spans="1:17" ht="15.75" x14ac:dyDescent="0.25">
      <c r="A16" s="14">
        <v>11</v>
      </c>
      <c r="B16" s="15" t="s">
        <v>53</v>
      </c>
      <c r="C16" s="2">
        <v>819</v>
      </c>
      <c r="D16" s="2"/>
      <c r="E16" s="2">
        <v>708</v>
      </c>
      <c r="F16" s="2">
        <f t="shared" si="0"/>
        <v>708</v>
      </c>
      <c r="G16" s="2">
        <v>216</v>
      </c>
      <c r="H16" s="2">
        <v>29</v>
      </c>
      <c r="I16" s="2">
        <f t="shared" si="1"/>
        <v>463</v>
      </c>
      <c r="J16" s="29">
        <f t="shared" si="2"/>
        <v>0.26373626373626374</v>
      </c>
      <c r="K16" s="50"/>
      <c r="L16" s="52"/>
      <c r="P16" s="52"/>
      <c r="Q16" s="51">
        <f t="shared" si="3"/>
        <v>379.16666666666663</v>
      </c>
    </row>
    <row r="17" spans="1:17" ht="15.75" x14ac:dyDescent="0.25">
      <c r="A17" s="14">
        <v>12</v>
      </c>
      <c r="B17" s="15" t="s">
        <v>44</v>
      </c>
      <c r="C17" s="2">
        <v>364</v>
      </c>
      <c r="D17" s="2">
        <v>775</v>
      </c>
      <c r="E17" s="2">
        <v>490</v>
      </c>
      <c r="F17" s="2">
        <f t="shared" si="0"/>
        <v>490</v>
      </c>
      <c r="G17" s="2">
        <v>72</v>
      </c>
      <c r="H17" s="2">
        <v>85</v>
      </c>
      <c r="I17" s="2">
        <f t="shared" si="1"/>
        <v>333</v>
      </c>
      <c r="J17" s="29">
        <f t="shared" si="2"/>
        <v>0.19780219780219779</v>
      </c>
      <c r="K17" s="50"/>
      <c r="L17" s="52">
        <v>713</v>
      </c>
      <c r="M17">
        <v>1595</v>
      </c>
      <c r="N17">
        <v>869</v>
      </c>
      <c r="O17">
        <v>217</v>
      </c>
      <c r="P17" s="52">
        <f>M17-N17-O17</f>
        <v>509</v>
      </c>
      <c r="Q17" s="51">
        <f t="shared" si="3"/>
        <v>505.55555555555554</v>
      </c>
    </row>
    <row r="18" spans="1:17" ht="15.75" x14ac:dyDescent="0.25">
      <c r="A18" s="14">
        <v>13</v>
      </c>
      <c r="B18" s="15" t="s">
        <v>45</v>
      </c>
      <c r="C18" s="2">
        <v>1534</v>
      </c>
      <c r="D18" s="2">
        <v>257</v>
      </c>
      <c r="E18" s="2">
        <v>4700</v>
      </c>
      <c r="F18" s="2">
        <f t="shared" si="0"/>
        <v>4700</v>
      </c>
      <c r="G18" s="2">
        <v>591</v>
      </c>
      <c r="H18" s="2">
        <v>83</v>
      </c>
      <c r="I18" s="2">
        <f t="shared" si="1"/>
        <v>4026</v>
      </c>
      <c r="J18" s="29">
        <f t="shared" si="2"/>
        <v>0.38526727509778358</v>
      </c>
      <c r="K18" s="50"/>
      <c r="L18" s="52">
        <v>0</v>
      </c>
      <c r="M18">
        <v>0</v>
      </c>
      <c r="N18">
        <v>0</v>
      </c>
      <c r="O18">
        <v>0</v>
      </c>
      <c r="P18" s="52">
        <f t="shared" ref="P18:P19" si="6">M18-N18-O18</f>
        <v>0</v>
      </c>
      <c r="Q18" s="51">
        <f t="shared" si="3"/>
        <v>259.56006768189508</v>
      </c>
    </row>
    <row r="19" spans="1:17" ht="15.75" x14ac:dyDescent="0.25">
      <c r="A19" s="14">
        <v>14</v>
      </c>
      <c r="B19" s="15" t="s">
        <v>51</v>
      </c>
      <c r="C19" s="2">
        <v>7732</v>
      </c>
      <c r="D19" s="2">
        <v>3923</v>
      </c>
      <c r="E19" s="2">
        <v>37544</v>
      </c>
      <c r="F19" s="2">
        <f t="shared" si="0"/>
        <v>37544</v>
      </c>
      <c r="G19" s="2">
        <v>8617</v>
      </c>
      <c r="H19" s="2">
        <v>485</v>
      </c>
      <c r="I19" s="2">
        <f t="shared" ref="I19" si="7">E19-G19-H19</f>
        <v>28442</v>
      </c>
      <c r="J19" s="29">
        <f t="shared" si="2"/>
        <v>1.1144593895499224</v>
      </c>
      <c r="K19" s="50" t="s">
        <v>130</v>
      </c>
      <c r="L19" s="53">
        <f>SUM(L17:L18)</f>
        <v>713</v>
      </c>
      <c r="M19" s="54">
        <f>SUM(M17:M18)</f>
        <v>1595</v>
      </c>
      <c r="N19" s="54">
        <f t="shared" ref="N19:O19" si="8">SUM(N17:N18)</f>
        <v>869</v>
      </c>
      <c r="O19" s="54">
        <f t="shared" si="8"/>
        <v>217</v>
      </c>
      <c r="P19" s="52">
        <f t="shared" si="6"/>
        <v>509</v>
      </c>
      <c r="Q19" s="51">
        <f t="shared" si="3"/>
        <v>89.729604270627831</v>
      </c>
    </row>
    <row r="20" spans="1:17" s="55" customFormat="1" ht="19.5" x14ac:dyDescent="0.4">
      <c r="A20" s="85" t="s">
        <v>66</v>
      </c>
      <c r="B20" s="86"/>
      <c r="C20" s="30">
        <f t="shared" ref="C20:I20" si="9">SUM(C6:C19)</f>
        <v>27000</v>
      </c>
      <c r="D20" s="30" t="e">
        <f t="shared" si="9"/>
        <v>#N/A</v>
      </c>
      <c r="E20" s="30">
        <f t="shared" si="9"/>
        <v>72864</v>
      </c>
      <c r="F20" s="30">
        <f t="shared" si="9"/>
        <v>72864</v>
      </c>
      <c r="G20" s="30">
        <f t="shared" si="9"/>
        <v>11736</v>
      </c>
      <c r="H20" s="30">
        <f t="shared" si="9"/>
        <v>1772</v>
      </c>
      <c r="I20" s="30">
        <f t="shared" si="9"/>
        <v>59356</v>
      </c>
      <c r="J20" s="3">
        <f>(G20/C20)</f>
        <v>0.43466666666666665</v>
      </c>
      <c r="K20" s="4"/>
      <c r="Q20" s="51">
        <f t="shared" si="3"/>
        <v>230.06134969325154</v>
      </c>
    </row>
    <row r="21" spans="1:17" x14ac:dyDescent="0.25">
      <c r="A21" s="16" t="s">
        <v>57</v>
      </c>
      <c r="B21" s="17"/>
      <c r="C21" s="17"/>
      <c r="D21" s="17"/>
      <c r="E21" s="17"/>
      <c r="F21" s="17"/>
      <c r="G21" s="17"/>
      <c r="H21" s="1"/>
      <c r="I21" s="1"/>
      <c r="J21" s="18"/>
    </row>
    <row r="22" spans="1:17" hidden="1" x14ac:dyDescent="0.25"/>
    <row r="23" spans="1:17" ht="15.75" hidden="1" x14ac:dyDescent="0.25">
      <c r="A23" s="77" t="s">
        <v>63</v>
      </c>
      <c r="B23" s="79" t="s">
        <v>37</v>
      </c>
      <c r="C23" s="77" t="s">
        <v>102</v>
      </c>
      <c r="D23" s="80" t="s">
        <v>75</v>
      </c>
      <c r="E23" s="81"/>
      <c r="F23" s="81"/>
      <c r="G23" s="81"/>
      <c r="H23" s="81"/>
      <c r="I23" s="82"/>
      <c r="J23" s="83" t="s">
        <v>127</v>
      </c>
      <c r="K23" s="47"/>
    </row>
    <row r="24" spans="1:17" ht="38.25" hidden="1" x14ac:dyDescent="0.25">
      <c r="A24" s="78"/>
      <c r="B24" s="79"/>
      <c r="C24" s="78"/>
      <c r="D24" s="58" t="s">
        <v>71</v>
      </c>
      <c r="E24" s="58" t="s">
        <v>77</v>
      </c>
      <c r="F24" s="59" t="s">
        <v>76</v>
      </c>
      <c r="G24" s="57" t="s">
        <v>64</v>
      </c>
      <c r="H24" s="57" t="s">
        <v>38</v>
      </c>
      <c r="I24" s="57" t="s">
        <v>39</v>
      </c>
      <c r="J24" s="84"/>
      <c r="K24" s="47"/>
    </row>
    <row r="25" spans="1:17" ht="15.75" hidden="1" x14ac:dyDescent="0.25">
      <c r="A25" s="57">
        <v>1</v>
      </c>
      <c r="B25" s="60" t="s">
        <v>40</v>
      </c>
      <c r="C25" s="61">
        <v>9025</v>
      </c>
      <c r="D25" s="61">
        <v>6355</v>
      </c>
      <c r="E25" s="2">
        <v>11655</v>
      </c>
      <c r="F25" s="2">
        <f>E25</f>
        <v>11655</v>
      </c>
      <c r="G25" s="61">
        <v>1704</v>
      </c>
      <c r="H25" s="61">
        <v>938</v>
      </c>
      <c r="I25" s="61">
        <f>E25-G25-H25</f>
        <v>9013</v>
      </c>
      <c r="J25" s="62">
        <f t="shared" ref="J25:J46" si="10">(G25/C25)</f>
        <v>0.18880886426592797</v>
      </c>
      <c r="K25" s="50"/>
    </row>
    <row r="26" spans="1:17" ht="15.75" hidden="1" x14ac:dyDescent="0.25">
      <c r="A26" s="57">
        <v>2</v>
      </c>
      <c r="B26" s="60" t="s">
        <v>41</v>
      </c>
      <c r="C26" s="61">
        <v>2208</v>
      </c>
      <c r="D26" s="61">
        <v>1832</v>
      </c>
      <c r="E26" s="2">
        <v>2856</v>
      </c>
      <c r="F26" s="2">
        <f t="shared" ref="F26:F27" si="11">E26</f>
        <v>2856</v>
      </c>
      <c r="G26" s="61">
        <v>533</v>
      </c>
      <c r="H26" s="61">
        <v>246</v>
      </c>
      <c r="I26" s="61">
        <f t="shared" ref="I26:I33" si="12">E26-G26-H26</f>
        <v>2077</v>
      </c>
      <c r="J26" s="62">
        <f t="shared" ref="J26:J33" si="13">(G26/C26)</f>
        <v>0.24139492753623187</v>
      </c>
      <c r="K26" s="50"/>
    </row>
    <row r="27" spans="1:17" ht="15.75" hidden="1" x14ac:dyDescent="0.25">
      <c r="A27" s="57">
        <v>3</v>
      </c>
      <c r="B27" s="60" t="s">
        <v>42</v>
      </c>
      <c r="C27" s="61">
        <v>6749</v>
      </c>
      <c r="D27" s="61">
        <v>322</v>
      </c>
      <c r="E27" s="2">
        <v>4956</v>
      </c>
      <c r="F27" s="2">
        <f t="shared" si="11"/>
        <v>4956</v>
      </c>
      <c r="G27" s="61">
        <v>410</v>
      </c>
      <c r="H27" s="61">
        <v>573</v>
      </c>
      <c r="I27" s="61">
        <f t="shared" si="12"/>
        <v>3973</v>
      </c>
      <c r="J27" s="62">
        <f t="shared" si="13"/>
        <v>6.074974070232627E-2</v>
      </c>
      <c r="K27" s="50"/>
    </row>
    <row r="28" spans="1:17" ht="15.75" hidden="1" x14ac:dyDescent="0.25">
      <c r="A28" s="57">
        <v>4</v>
      </c>
      <c r="B28" s="60" t="s">
        <v>43</v>
      </c>
      <c r="C28" s="61">
        <v>1813</v>
      </c>
      <c r="D28" s="61">
        <v>450</v>
      </c>
      <c r="E28" s="2">
        <v>1385</v>
      </c>
      <c r="F28" s="2">
        <f>E28</f>
        <v>1385</v>
      </c>
      <c r="G28" s="61">
        <v>219</v>
      </c>
      <c r="H28" s="61">
        <v>163</v>
      </c>
      <c r="I28" s="61">
        <f t="shared" si="12"/>
        <v>1003</v>
      </c>
      <c r="J28" s="62">
        <f t="shared" si="13"/>
        <v>0.12079426365140651</v>
      </c>
      <c r="K28" s="50"/>
    </row>
    <row r="29" spans="1:17" ht="15.75" hidden="1" x14ac:dyDescent="0.25">
      <c r="A29" s="57">
        <v>5</v>
      </c>
      <c r="B29" s="60" t="s">
        <v>44</v>
      </c>
      <c r="C29" s="61">
        <v>527</v>
      </c>
      <c r="D29" s="61">
        <v>775</v>
      </c>
      <c r="E29" s="2">
        <v>377</v>
      </c>
      <c r="F29" s="2">
        <f t="shared" ref="F29:F33" si="14">E29</f>
        <v>377</v>
      </c>
      <c r="G29" s="61">
        <v>49</v>
      </c>
      <c r="H29" s="61">
        <v>27</v>
      </c>
      <c r="I29" s="61">
        <f t="shared" si="12"/>
        <v>301</v>
      </c>
      <c r="J29" s="62">
        <f t="shared" si="13"/>
        <v>9.2979127134724851E-2</v>
      </c>
      <c r="K29" s="50"/>
    </row>
    <row r="30" spans="1:17" ht="15.75" hidden="1" x14ac:dyDescent="0.25">
      <c r="A30" s="57">
        <v>6</v>
      </c>
      <c r="B30" s="60" t="s">
        <v>45</v>
      </c>
      <c r="C30" s="61">
        <v>1868</v>
      </c>
      <c r="D30" s="61">
        <v>257</v>
      </c>
      <c r="E30" s="2">
        <v>3401</v>
      </c>
      <c r="F30" s="2">
        <f t="shared" si="14"/>
        <v>3401</v>
      </c>
      <c r="G30" s="61">
        <v>796</v>
      </c>
      <c r="H30" s="61">
        <v>262</v>
      </c>
      <c r="I30" s="61">
        <f t="shared" si="12"/>
        <v>2343</v>
      </c>
      <c r="J30" s="62">
        <f t="shared" si="13"/>
        <v>0.42612419700214133</v>
      </c>
      <c r="K30" s="50"/>
    </row>
    <row r="31" spans="1:17" ht="15.75" hidden="1" x14ac:dyDescent="0.25">
      <c r="A31" s="57">
        <v>7</v>
      </c>
      <c r="B31" s="60" t="s">
        <v>46</v>
      </c>
      <c r="C31" s="61">
        <v>1066</v>
      </c>
      <c r="D31" s="61">
        <v>483</v>
      </c>
      <c r="E31" s="2">
        <v>924</v>
      </c>
      <c r="F31" s="2">
        <f t="shared" si="14"/>
        <v>924</v>
      </c>
      <c r="G31" s="61">
        <v>149</v>
      </c>
      <c r="H31" s="61">
        <v>82</v>
      </c>
      <c r="I31" s="61">
        <f t="shared" si="12"/>
        <v>693</v>
      </c>
      <c r="J31" s="62">
        <f t="shared" si="13"/>
        <v>0.13977485928705441</v>
      </c>
      <c r="K31" s="50"/>
    </row>
    <row r="32" spans="1:17" ht="15.75" hidden="1" x14ac:dyDescent="0.25">
      <c r="A32" s="57">
        <v>8</v>
      </c>
      <c r="B32" s="60" t="s">
        <v>47</v>
      </c>
      <c r="C32" s="61">
        <v>516</v>
      </c>
      <c r="D32" s="61">
        <v>605</v>
      </c>
      <c r="E32" s="2">
        <v>785</v>
      </c>
      <c r="F32" s="2">
        <f t="shared" si="14"/>
        <v>785</v>
      </c>
      <c r="G32" s="61">
        <v>137</v>
      </c>
      <c r="H32" s="61">
        <v>89</v>
      </c>
      <c r="I32" s="61">
        <f t="shared" si="12"/>
        <v>559</v>
      </c>
      <c r="J32" s="62">
        <f t="shared" si="13"/>
        <v>0.26550387596899228</v>
      </c>
      <c r="K32" s="50"/>
    </row>
    <row r="33" spans="1:11" ht="15.75" hidden="1" x14ac:dyDescent="0.25">
      <c r="A33" s="57">
        <v>9</v>
      </c>
      <c r="B33" s="60" t="s">
        <v>48</v>
      </c>
      <c r="C33" s="61">
        <v>946</v>
      </c>
      <c r="D33" s="61">
        <v>2687</v>
      </c>
      <c r="E33" s="2">
        <v>1072</v>
      </c>
      <c r="F33" s="2">
        <f t="shared" si="14"/>
        <v>1072</v>
      </c>
      <c r="G33" s="61">
        <v>224</v>
      </c>
      <c r="H33" s="61">
        <v>48</v>
      </c>
      <c r="I33" s="61">
        <f t="shared" si="12"/>
        <v>800</v>
      </c>
      <c r="J33" s="62">
        <f t="shared" si="13"/>
        <v>0.23678646934460887</v>
      </c>
      <c r="K33" s="50"/>
    </row>
    <row r="34" spans="1:11" ht="15.75" hidden="1" x14ac:dyDescent="0.25">
      <c r="A34" s="57">
        <v>10</v>
      </c>
      <c r="B34" s="60" t="s">
        <v>49</v>
      </c>
      <c r="C34" s="61">
        <v>294</v>
      </c>
      <c r="D34" s="61">
        <v>2687</v>
      </c>
      <c r="E34" s="2">
        <v>239</v>
      </c>
      <c r="F34" s="2">
        <f t="shared" ref="F34:F35" si="15">E34</f>
        <v>239</v>
      </c>
      <c r="G34" s="61">
        <v>45</v>
      </c>
      <c r="H34" s="61">
        <v>16</v>
      </c>
      <c r="I34" s="61">
        <f t="shared" ref="I34:I35" si="16">E34-G34-H34</f>
        <v>178</v>
      </c>
      <c r="J34" s="62">
        <f t="shared" si="10"/>
        <v>0.15306122448979592</v>
      </c>
      <c r="K34" s="50"/>
    </row>
    <row r="35" spans="1:11" ht="15.75" hidden="1" x14ac:dyDescent="0.25">
      <c r="A35" s="57">
        <v>11</v>
      </c>
      <c r="B35" s="60" t="s">
        <v>50</v>
      </c>
      <c r="C35" s="61">
        <v>498</v>
      </c>
      <c r="D35" s="61"/>
      <c r="E35" s="2">
        <v>269</v>
      </c>
      <c r="F35" s="2">
        <f t="shared" si="15"/>
        <v>269</v>
      </c>
      <c r="G35" s="61">
        <v>42</v>
      </c>
      <c r="H35" s="61">
        <v>17</v>
      </c>
      <c r="I35" s="61">
        <f t="shared" si="16"/>
        <v>210</v>
      </c>
      <c r="J35" s="62">
        <f t="shared" si="10"/>
        <v>8.4337349397590355E-2</v>
      </c>
      <c r="K35" s="50"/>
    </row>
    <row r="36" spans="1:11" ht="15.75" hidden="1" x14ac:dyDescent="0.25">
      <c r="A36" s="57">
        <v>12</v>
      </c>
      <c r="B36" s="60" t="s">
        <v>106</v>
      </c>
      <c r="C36" s="61">
        <v>406</v>
      </c>
      <c r="D36" s="61"/>
      <c r="E36" s="2">
        <v>46</v>
      </c>
      <c r="F36" s="2">
        <f t="shared" ref="F36:F44" si="17">E36</f>
        <v>46</v>
      </c>
      <c r="G36" s="61">
        <v>2</v>
      </c>
      <c r="H36" s="61">
        <v>3</v>
      </c>
      <c r="I36" s="61">
        <f t="shared" ref="I36:I44" si="18">E36-G36-H36</f>
        <v>41</v>
      </c>
      <c r="J36" s="62">
        <f t="shared" ref="J36:J44" si="19">(G36/C36)</f>
        <v>4.9261083743842365E-3</v>
      </c>
      <c r="K36" s="50"/>
    </row>
    <row r="37" spans="1:11" ht="15.75" hidden="1" x14ac:dyDescent="0.25">
      <c r="A37" s="57">
        <v>13</v>
      </c>
      <c r="B37" s="60" t="s">
        <v>107</v>
      </c>
      <c r="C37" s="61">
        <v>751</v>
      </c>
      <c r="D37" s="61"/>
      <c r="E37" s="2">
        <v>3303</v>
      </c>
      <c r="F37" s="2">
        <f t="shared" si="17"/>
        <v>3303</v>
      </c>
      <c r="G37" s="61">
        <v>973</v>
      </c>
      <c r="H37" s="61">
        <v>8</v>
      </c>
      <c r="I37" s="61">
        <f t="shared" si="18"/>
        <v>2322</v>
      </c>
      <c r="J37" s="62">
        <f t="shared" si="19"/>
        <v>1.2956058588548602</v>
      </c>
      <c r="K37" s="50"/>
    </row>
    <row r="38" spans="1:11" ht="15.75" hidden="1" x14ac:dyDescent="0.25">
      <c r="A38" s="57">
        <v>14</v>
      </c>
      <c r="B38" s="60" t="s">
        <v>108</v>
      </c>
      <c r="C38" s="61">
        <v>413</v>
      </c>
      <c r="D38" s="61"/>
      <c r="E38" s="2">
        <v>24</v>
      </c>
      <c r="F38" s="2">
        <f t="shared" si="17"/>
        <v>24</v>
      </c>
      <c r="G38" s="61">
        <v>1</v>
      </c>
      <c r="H38" s="61">
        <v>0</v>
      </c>
      <c r="I38" s="61">
        <f t="shared" si="18"/>
        <v>23</v>
      </c>
      <c r="J38" s="62">
        <f t="shared" si="19"/>
        <v>2.4213075060532689E-3</v>
      </c>
      <c r="K38" s="50"/>
    </row>
    <row r="39" spans="1:11" ht="15.75" hidden="1" x14ac:dyDescent="0.25">
      <c r="A39" s="57">
        <v>15</v>
      </c>
      <c r="B39" s="60" t="s">
        <v>109</v>
      </c>
      <c r="C39" s="61">
        <v>238</v>
      </c>
      <c r="D39" s="61"/>
      <c r="E39" s="2">
        <v>476</v>
      </c>
      <c r="F39" s="2">
        <f t="shared" si="17"/>
        <v>476</v>
      </c>
      <c r="G39" s="61">
        <v>115</v>
      </c>
      <c r="H39" s="61">
        <v>11</v>
      </c>
      <c r="I39" s="61">
        <f t="shared" si="18"/>
        <v>350</v>
      </c>
      <c r="J39" s="62">
        <f t="shared" si="19"/>
        <v>0.48319327731092437</v>
      </c>
      <c r="K39" s="50"/>
    </row>
    <row r="40" spans="1:11" ht="15.75" hidden="1" x14ac:dyDescent="0.25">
      <c r="A40" s="57">
        <v>16</v>
      </c>
      <c r="B40" s="60" t="s">
        <v>110</v>
      </c>
      <c r="C40" s="61">
        <v>227</v>
      </c>
      <c r="D40" s="61"/>
      <c r="E40" s="2">
        <v>12</v>
      </c>
      <c r="F40" s="2">
        <f t="shared" si="17"/>
        <v>12</v>
      </c>
      <c r="G40" s="61">
        <v>0</v>
      </c>
      <c r="H40" s="61">
        <v>0</v>
      </c>
      <c r="I40" s="61">
        <f t="shared" si="18"/>
        <v>12</v>
      </c>
      <c r="J40" s="62">
        <f t="shared" si="19"/>
        <v>0</v>
      </c>
      <c r="K40" s="50"/>
    </row>
    <row r="41" spans="1:11" ht="15.75" hidden="1" x14ac:dyDescent="0.25">
      <c r="A41" s="57">
        <v>17</v>
      </c>
      <c r="B41" s="60" t="s">
        <v>111</v>
      </c>
      <c r="C41" s="61">
        <v>192</v>
      </c>
      <c r="D41" s="61"/>
      <c r="E41" s="2">
        <v>58</v>
      </c>
      <c r="F41" s="2">
        <f t="shared" si="17"/>
        <v>58</v>
      </c>
      <c r="G41" s="61">
        <v>27</v>
      </c>
      <c r="H41" s="61">
        <v>0</v>
      </c>
      <c r="I41" s="61">
        <f t="shared" si="18"/>
        <v>31</v>
      </c>
      <c r="J41" s="62">
        <f t="shared" si="19"/>
        <v>0.140625</v>
      </c>
      <c r="K41" s="50"/>
    </row>
    <row r="42" spans="1:11" ht="15.75" hidden="1" x14ac:dyDescent="0.25">
      <c r="A42" s="57">
        <v>18</v>
      </c>
      <c r="B42" s="60" t="s">
        <v>67</v>
      </c>
      <c r="C42" s="61">
        <v>2436</v>
      </c>
      <c r="D42" s="61"/>
      <c r="E42" s="2">
        <v>1409</v>
      </c>
      <c r="F42" s="2">
        <f t="shared" si="17"/>
        <v>1409</v>
      </c>
      <c r="G42" s="61">
        <v>142</v>
      </c>
      <c r="H42" s="61">
        <v>168</v>
      </c>
      <c r="I42" s="61">
        <f t="shared" si="18"/>
        <v>1099</v>
      </c>
      <c r="J42" s="62">
        <f t="shared" si="19"/>
        <v>5.8292282430213463E-2</v>
      </c>
      <c r="K42" s="50"/>
    </row>
    <row r="43" spans="1:11" ht="15.75" hidden="1" x14ac:dyDescent="0.25">
      <c r="A43" s="57">
        <v>19</v>
      </c>
      <c r="B43" s="60" t="s">
        <v>53</v>
      </c>
      <c r="C43" s="61">
        <v>1124</v>
      </c>
      <c r="D43" s="61"/>
      <c r="E43" s="2">
        <v>448</v>
      </c>
      <c r="F43" s="2">
        <f t="shared" si="17"/>
        <v>448</v>
      </c>
      <c r="G43" s="61">
        <v>88</v>
      </c>
      <c r="H43" s="61">
        <v>75</v>
      </c>
      <c r="I43" s="61">
        <f t="shared" si="18"/>
        <v>285</v>
      </c>
      <c r="J43" s="62">
        <f t="shared" si="19"/>
        <v>7.8291814946619215E-2</v>
      </c>
      <c r="K43" s="50"/>
    </row>
    <row r="44" spans="1:11" ht="15.75" hidden="1" x14ac:dyDescent="0.25">
      <c r="A44" s="57">
        <v>20</v>
      </c>
      <c r="B44" s="60" t="s">
        <v>112</v>
      </c>
      <c r="C44" s="61">
        <v>55</v>
      </c>
      <c r="D44" s="61"/>
      <c r="E44" s="2">
        <v>6</v>
      </c>
      <c r="F44" s="2">
        <f t="shared" si="17"/>
        <v>6</v>
      </c>
      <c r="G44" s="61">
        <v>2</v>
      </c>
      <c r="H44" s="61">
        <v>0</v>
      </c>
      <c r="I44" s="61">
        <f t="shared" si="18"/>
        <v>4</v>
      </c>
      <c r="J44" s="62">
        <f t="shared" si="19"/>
        <v>3.6363636363636362E-2</v>
      </c>
      <c r="K44" s="50"/>
    </row>
    <row r="45" spans="1:11" ht="15.75" hidden="1" x14ac:dyDescent="0.25">
      <c r="A45" s="57">
        <v>21</v>
      </c>
      <c r="B45" s="60" t="s">
        <v>51</v>
      </c>
      <c r="C45" s="61">
        <v>5448</v>
      </c>
      <c r="D45" s="61">
        <v>3923</v>
      </c>
      <c r="E45" s="2">
        <v>12571</v>
      </c>
      <c r="F45" s="2">
        <f t="shared" ref="F45" si="20">E45</f>
        <v>12571</v>
      </c>
      <c r="G45" s="61">
        <v>3608</v>
      </c>
      <c r="H45" s="61">
        <v>500</v>
      </c>
      <c r="I45" s="61">
        <f t="shared" ref="I45" si="21">E45-G45-H45</f>
        <v>8463</v>
      </c>
      <c r="J45" s="62">
        <f t="shared" ref="J45" si="22">(G45/C45)</f>
        <v>0.66226138032305437</v>
      </c>
      <c r="K45" s="50"/>
    </row>
    <row r="46" spans="1:11" ht="19.5" hidden="1" x14ac:dyDescent="0.4">
      <c r="A46" s="75" t="s">
        <v>66</v>
      </c>
      <c r="B46" s="76"/>
      <c r="C46" s="63">
        <f t="shared" ref="C46:I46" si="23">SUM(C25:C45)</f>
        <v>36800</v>
      </c>
      <c r="D46" s="63">
        <f t="shared" si="23"/>
        <v>20376</v>
      </c>
      <c r="E46" s="63">
        <f t="shared" si="23"/>
        <v>46272</v>
      </c>
      <c r="F46" s="63">
        <f t="shared" si="23"/>
        <v>46272</v>
      </c>
      <c r="G46" s="63">
        <f t="shared" si="23"/>
        <v>9266</v>
      </c>
      <c r="H46" s="63">
        <f t="shared" si="23"/>
        <v>3226</v>
      </c>
      <c r="I46" s="63">
        <f t="shared" si="23"/>
        <v>33780</v>
      </c>
      <c r="J46" s="3">
        <f t="shared" si="10"/>
        <v>0.25179347826086956</v>
      </c>
      <c r="K46" s="4"/>
    </row>
    <row r="47" spans="1:11" hidden="1" x14ac:dyDescent="0.25">
      <c r="A47" s="64" t="s">
        <v>57</v>
      </c>
    </row>
    <row r="48" spans="1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</sheetData>
  <sortState xmlns:xlrd2="http://schemas.microsoft.com/office/spreadsheetml/2017/richdata2" ref="B6:J18">
    <sortCondition ref="B6:B25"/>
  </sortState>
  <mergeCells count="15">
    <mergeCell ref="J23:J24"/>
    <mergeCell ref="A20:B20"/>
    <mergeCell ref="B1:I1"/>
    <mergeCell ref="D4:I4"/>
    <mergeCell ref="A2:J2"/>
    <mergeCell ref="A3:J3"/>
    <mergeCell ref="C4:C5"/>
    <mergeCell ref="J4:J5"/>
    <mergeCell ref="B4:B5"/>
    <mergeCell ref="A4:A5"/>
    <mergeCell ref="A46:B46"/>
    <mergeCell ref="A23:A24"/>
    <mergeCell ref="B23:B24"/>
    <mergeCell ref="C23:C24"/>
    <mergeCell ref="D23:I23"/>
  </mergeCells>
  <printOptions horizontalCentered="1" verticalCentered="1"/>
  <pageMargins left="0.61" right="0.54" top="0.78740157480314965" bottom="0.78740157480314965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K40"/>
  <sheetViews>
    <sheetView view="pageBreakPreview" zoomScale="80" zoomScaleSheetLayoutView="80" workbookViewId="0">
      <pane xSplit="2" ySplit="5" topLeftCell="C6" activePane="bottomRight" state="frozen"/>
      <selection activeCell="H32" sqref="H32"/>
      <selection pane="topRight" activeCell="H32" sqref="H32"/>
      <selection pane="bottomLeft" activeCell="H32" sqref="H32"/>
      <selection pane="bottomRight" activeCell="A2" sqref="A2:K2"/>
    </sheetView>
  </sheetViews>
  <sheetFormatPr defaultRowHeight="15" x14ac:dyDescent="0.25"/>
  <cols>
    <col min="1" max="1" width="7" customWidth="1"/>
    <col min="2" max="2" width="19.7109375" customWidth="1"/>
    <col min="3" max="3" width="11" style="65" customWidth="1"/>
    <col min="4" max="4" width="20.28515625" style="65" bestFit="1" customWidth="1"/>
    <col min="5" max="5" width="17.42578125" style="65" bestFit="1" customWidth="1"/>
    <col min="6" max="6" width="11.85546875" style="65" customWidth="1"/>
    <col min="7" max="7" width="16" style="65" customWidth="1"/>
    <col min="8" max="8" width="15.5703125" customWidth="1"/>
    <col min="9" max="9" width="12.140625" style="65" customWidth="1"/>
    <col min="10" max="10" width="11" customWidth="1"/>
    <col min="11" max="11" width="14.140625" style="65" customWidth="1"/>
  </cols>
  <sheetData>
    <row r="1" spans="1:11" ht="23.25" x14ac:dyDescent="0.45">
      <c r="A1" s="1"/>
      <c r="B1" s="103" t="s">
        <v>140</v>
      </c>
      <c r="C1" s="103"/>
      <c r="D1" s="103"/>
      <c r="E1" s="103"/>
      <c r="F1" s="103"/>
      <c r="G1" s="103"/>
      <c r="H1" s="103"/>
      <c r="I1" s="103"/>
      <c r="J1" s="103"/>
      <c r="K1" s="5" t="s">
        <v>68</v>
      </c>
    </row>
    <row r="2" spans="1:11" ht="21" customHeight="1" x14ac:dyDescent="0.25">
      <c r="A2" s="91" t="s">
        <v>85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1" ht="21.75" customHeight="1" x14ac:dyDescent="0.25">
      <c r="A3" s="102" t="s">
        <v>132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ht="45.75" customHeight="1" x14ac:dyDescent="0.25">
      <c r="A4" s="104" t="s">
        <v>63</v>
      </c>
      <c r="B4" s="104" t="s">
        <v>0</v>
      </c>
      <c r="C4" s="97" t="s">
        <v>101</v>
      </c>
      <c r="D4" s="99" t="s">
        <v>70</v>
      </c>
      <c r="E4" s="100"/>
      <c r="F4" s="101"/>
      <c r="G4" s="105" t="s">
        <v>100</v>
      </c>
      <c r="H4" s="105"/>
      <c r="I4" s="97" t="s">
        <v>2</v>
      </c>
      <c r="J4" s="97" t="s">
        <v>3</v>
      </c>
      <c r="K4" s="97" t="s">
        <v>126</v>
      </c>
    </row>
    <row r="5" spans="1:11" ht="54.75" customHeight="1" x14ac:dyDescent="0.25">
      <c r="A5" s="104"/>
      <c r="B5" s="104"/>
      <c r="C5" s="98"/>
      <c r="D5" s="6" t="s">
        <v>71</v>
      </c>
      <c r="E5" s="6" t="s">
        <v>72</v>
      </c>
      <c r="F5" s="6" t="s">
        <v>74</v>
      </c>
      <c r="G5" s="27" t="s">
        <v>123</v>
      </c>
      <c r="H5" s="27" t="s">
        <v>124</v>
      </c>
      <c r="I5" s="98"/>
      <c r="J5" s="98"/>
      <c r="K5" s="98"/>
    </row>
    <row r="6" spans="1:11" x14ac:dyDescent="0.25">
      <c r="A6" s="9">
        <v>1</v>
      </c>
      <c r="B6" s="10" t="s">
        <v>4</v>
      </c>
      <c r="C6" s="10">
        <v>3238</v>
      </c>
      <c r="D6" s="10">
        <v>2828</v>
      </c>
      <c r="E6" s="10">
        <v>1850</v>
      </c>
      <c r="F6" s="10">
        <f>D6+E6</f>
        <v>4678</v>
      </c>
      <c r="G6" s="10">
        <v>2187</v>
      </c>
      <c r="H6" s="38">
        <v>8957.7000000000007</v>
      </c>
      <c r="I6" s="10">
        <v>93</v>
      </c>
      <c r="J6" s="10">
        <f>F6-I6-G6</f>
        <v>2398</v>
      </c>
      <c r="K6" s="36">
        <f t="shared" ref="K6:K39" si="0">G6/C6</f>
        <v>0.67541692402717723</v>
      </c>
    </row>
    <row r="7" spans="1:11" x14ac:dyDescent="0.25">
      <c r="A7" s="9">
        <v>2</v>
      </c>
      <c r="B7" s="10" t="s">
        <v>5</v>
      </c>
      <c r="C7" s="10">
        <v>677</v>
      </c>
      <c r="D7" s="10">
        <v>760</v>
      </c>
      <c r="E7" s="10">
        <v>172</v>
      </c>
      <c r="F7" s="10">
        <f t="shared" ref="F7:F38" si="1">D7+E7</f>
        <v>932</v>
      </c>
      <c r="G7" s="10">
        <v>98</v>
      </c>
      <c r="H7" s="38">
        <v>519.5</v>
      </c>
      <c r="I7" s="10">
        <v>23</v>
      </c>
      <c r="J7" s="10">
        <f t="shared" ref="J7:J38" si="2">F7-I7-G7</f>
        <v>811</v>
      </c>
      <c r="K7" s="36">
        <f t="shared" si="0"/>
        <v>0.14475627769571639</v>
      </c>
    </row>
    <row r="8" spans="1:11" x14ac:dyDescent="0.25">
      <c r="A8" s="9">
        <v>3</v>
      </c>
      <c r="B8" s="10" t="s">
        <v>6</v>
      </c>
      <c r="C8" s="10">
        <v>902</v>
      </c>
      <c r="D8" s="10">
        <v>2333</v>
      </c>
      <c r="E8" s="10">
        <v>203</v>
      </c>
      <c r="F8" s="10">
        <f t="shared" si="1"/>
        <v>2536</v>
      </c>
      <c r="G8" s="10">
        <v>269</v>
      </c>
      <c r="H8" s="38">
        <v>191.57</v>
      </c>
      <c r="I8" s="10">
        <v>26</v>
      </c>
      <c r="J8" s="10">
        <f t="shared" si="2"/>
        <v>2241</v>
      </c>
      <c r="K8" s="36">
        <f t="shared" si="0"/>
        <v>0.29822616407982261</v>
      </c>
    </row>
    <row r="9" spans="1:11" x14ac:dyDescent="0.25">
      <c r="A9" s="9">
        <v>4</v>
      </c>
      <c r="B9" s="10" t="s">
        <v>7</v>
      </c>
      <c r="C9" s="10">
        <v>455</v>
      </c>
      <c r="D9" s="10">
        <v>7531</v>
      </c>
      <c r="E9" s="10">
        <v>440</v>
      </c>
      <c r="F9" s="10">
        <f t="shared" si="1"/>
        <v>7971</v>
      </c>
      <c r="G9" s="10">
        <v>250</v>
      </c>
      <c r="H9" s="38">
        <v>696.06</v>
      </c>
      <c r="I9" s="10">
        <v>0</v>
      </c>
      <c r="J9" s="10">
        <f t="shared" si="2"/>
        <v>7721</v>
      </c>
      <c r="K9" s="36">
        <f t="shared" si="0"/>
        <v>0.5494505494505495</v>
      </c>
    </row>
    <row r="10" spans="1:11" x14ac:dyDescent="0.25">
      <c r="A10" s="9">
        <v>5</v>
      </c>
      <c r="B10" s="10" t="s">
        <v>8</v>
      </c>
      <c r="C10" s="10">
        <v>1439</v>
      </c>
      <c r="D10" s="10">
        <v>13930</v>
      </c>
      <c r="E10" s="10">
        <v>1393</v>
      </c>
      <c r="F10" s="10">
        <f t="shared" si="1"/>
        <v>15323</v>
      </c>
      <c r="G10" s="10">
        <v>1604</v>
      </c>
      <c r="H10" s="38">
        <v>4851.6400000000003</v>
      </c>
      <c r="I10" s="10">
        <v>47</v>
      </c>
      <c r="J10" s="10">
        <f t="shared" si="2"/>
        <v>13672</v>
      </c>
      <c r="K10" s="36">
        <f t="shared" si="0"/>
        <v>1.1146629603891591</v>
      </c>
    </row>
    <row r="11" spans="1:11" x14ac:dyDescent="0.25">
      <c r="A11" s="9">
        <v>6</v>
      </c>
      <c r="B11" s="10" t="s">
        <v>9</v>
      </c>
      <c r="C11" s="10">
        <v>683</v>
      </c>
      <c r="D11" s="10">
        <v>1315</v>
      </c>
      <c r="E11" s="10">
        <v>284</v>
      </c>
      <c r="F11" s="10">
        <f t="shared" si="1"/>
        <v>1599</v>
      </c>
      <c r="G11" s="10">
        <v>243</v>
      </c>
      <c r="H11" s="38">
        <v>1360.51</v>
      </c>
      <c r="I11" s="10">
        <v>30</v>
      </c>
      <c r="J11" s="10">
        <f t="shared" si="2"/>
        <v>1326</v>
      </c>
      <c r="K11" s="36">
        <f t="shared" si="0"/>
        <v>0.35578330893118593</v>
      </c>
    </row>
    <row r="12" spans="1:11" x14ac:dyDescent="0.25">
      <c r="A12" s="9">
        <v>7</v>
      </c>
      <c r="B12" s="10" t="s">
        <v>10</v>
      </c>
      <c r="C12" s="10">
        <v>1047</v>
      </c>
      <c r="D12" s="10">
        <v>341</v>
      </c>
      <c r="E12" s="10">
        <v>186</v>
      </c>
      <c r="F12" s="10">
        <f t="shared" si="1"/>
        <v>527</v>
      </c>
      <c r="G12" s="10">
        <v>123</v>
      </c>
      <c r="H12" s="38">
        <v>556.28</v>
      </c>
      <c r="I12" s="10">
        <v>76</v>
      </c>
      <c r="J12" s="10">
        <f t="shared" si="2"/>
        <v>328</v>
      </c>
      <c r="K12" s="36">
        <f t="shared" si="0"/>
        <v>0.1174785100286533</v>
      </c>
    </row>
    <row r="13" spans="1:11" x14ac:dyDescent="0.25">
      <c r="A13" s="9">
        <v>8</v>
      </c>
      <c r="B13" s="10" t="s">
        <v>11</v>
      </c>
      <c r="C13" s="10">
        <v>290</v>
      </c>
      <c r="D13" s="10">
        <v>273</v>
      </c>
      <c r="E13" s="10">
        <v>59</v>
      </c>
      <c r="F13" s="10">
        <f t="shared" si="1"/>
        <v>332</v>
      </c>
      <c r="G13" s="10">
        <v>81</v>
      </c>
      <c r="H13" s="38">
        <v>444.81</v>
      </c>
      <c r="I13" s="10">
        <v>0</v>
      </c>
      <c r="J13" s="10">
        <f t="shared" si="2"/>
        <v>251</v>
      </c>
      <c r="K13" s="36">
        <f t="shared" si="0"/>
        <v>0.27931034482758621</v>
      </c>
    </row>
    <row r="14" spans="1:11" x14ac:dyDescent="0.25">
      <c r="A14" s="9">
        <v>9</v>
      </c>
      <c r="B14" s="10" t="s">
        <v>12</v>
      </c>
      <c r="C14" s="10">
        <v>484</v>
      </c>
      <c r="D14" s="10">
        <v>1189</v>
      </c>
      <c r="E14" s="10">
        <v>54</v>
      </c>
      <c r="F14" s="10">
        <f t="shared" si="1"/>
        <v>1243</v>
      </c>
      <c r="G14" s="10">
        <v>68</v>
      </c>
      <c r="H14" s="38">
        <v>319.82</v>
      </c>
      <c r="I14" s="10">
        <v>0</v>
      </c>
      <c r="J14" s="10">
        <f t="shared" si="2"/>
        <v>1175</v>
      </c>
      <c r="K14" s="36">
        <f t="shared" si="0"/>
        <v>0.14049586776859505</v>
      </c>
    </row>
    <row r="15" spans="1:11" x14ac:dyDescent="0.25">
      <c r="A15" s="9">
        <v>10</v>
      </c>
      <c r="B15" s="10" t="s">
        <v>13</v>
      </c>
      <c r="C15" s="10">
        <v>952</v>
      </c>
      <c r="D15" s="10">
        <v>1961</v>
      </c>
      <c r="E15" s="10">
        <v>293</v>
      </c>
      <c r="F15" s="10">
        <f t="shared" si="1"/>
        <v>2254</v>
      </c>
      <c r="G15" s="10">
        <v>584</v>
      </c>
      <c r="H15" s="38">
        <v>2346.1</v>
      </c>
      <c r="I15" s="10">
        <v>385</v>
      </c>
      <c r="J15" s="10">
        <f t="shared" si="2"/>
        <v>1285</v>
      </c>
      <c r="K15" s="36">
        <f t="shared" si="0"/>
        <v>0.61344537815126055</v>
      </c>
    </row>
    <row r="16" spans="1:11" x14ac:dyDescent="0.25">
      <c r="A16" s="9">
        <v>11</v>
      </c>
      <c r="B16" s="10" t="s">
        <v>14</v>
      </c>
      <c r="C16" s="10">
        <v>106</v>
      </c>
      <c r="D16" s="10">
        <v>448</v>
      </c>
      <c r="E16" s="10">
        <v>82</v>
      </c>
      <c r="F16" s="10">
        <f t="shared" si="1"/>
        <v>530</v>
      </c>
      <c r="G16" s="10">
        <v>20</v>
      </c>
      <c r="H16" s="38">
        <v>49.59</v>
      </c>
      <c r="I16" s="10">
        <v>237</v>
      </c>
      <c r="J16" s="10">
        <f t="shared" si="2"/>
        <v>273</v>
      </c>
      <c r="K16" s="36">
        <f t="shared" si="0"/>
        <v>0.18867924528301888</v>
      </c>
    </row>
    <row r="17" spans="1:11" x14ac:dyDescent="0.25">
      <c r="A17" s="9">
        <v>12</v>
      </c>
      <c r="B17" s="10" t="s">
        <v>15</v>
      </c>
      <c r="C17" s="10">
        <v>332</v>
      </c>
      <c r="D17" s="10">
        <v>406</v>
      </c>
      <c r="E17" s="10">
        <v>102</v>
      </c>
      <c r="F17" s="10">
        <f t="shared" si="1"/>
        <v>508</v>
      </c>
      <c r="G17" s="10">
        <v>49</v>
      </c>
      <c r="H17" s="38">
        <v>221.5</v>
      </c>
      <c r="I17" s="10">
        <v>5</v>
      </c>
      <c r="J17" s="10">
        <f t="shared" si="2"/>
        <v>454</v>
      </c>
      <c r="K17" s="36">
        <f t="shared" si="0"/>
        <v>0.14759036144578314</v>
      </c>
    </row>
    <row r="18" spans="1:11" x14ac:dyDescent="0.25">
      <c r="A18" s="9">
        <v>13</v>
      </c>
      <c r="B18" s="10" t="s">
        <v>16</v>
      </c>
      <c r="C18" s="10">
        <v>621</v>
      </c>
      <c r="D18" s="10">
        <v>1106</v>
      </c>
      <c r="E18" s="10">
        <v>155</v>
      </c>
      <c r="F18" s="10">
        <f t="shared" si="1"/>
        <v>1261</v>
      </c>
      <c r="G18" s="10">
        <v>55</v>
      </c>
      <c r="H18" s="38">
        <v>208.26</v>
      </c>
      <c r="I18" s="10">
        <v>2</v>
      </c>
      <c r="J18" s="10">
        <f t="shared" si="2"/>
        <v>1204</v>
      </c>
      <c r="K18" s="36">
        <f t="shared" si="0"/>
        <v>8.8566827697262485E-2</v>
      </c>
    </row>
    <row r="19" spans="1:11" x14ac:dyDescent="0.25">
      <c r="A19" s="9">
        <v>14</v>
      </c>
      <c r="B19" s="10" t="s">
        <v>17</v>
      </c>
      <c r="C19" s="10">
        <v>549</v>
      </c>
      <c r="D19" s="10">
        <v>1036</v>
      </c>
      <c r="E19" s="10">
        <v>187</v>
      </c>
      <c r="F19" s="10">
        <f t="shared" si="1"/>
        <v>1223</v>
      </c>
      <c r="G19" s="10">
        <v>330</v>
      </c>
      <c r="H19" s="38">
        <v>1115.24</v>
      </c>
      <c r="I19" s="10">
        <v>16</v>
      </c>
      <c r="J19" s="10">
        <f t="shared" si="2"/>
        <v>877</v>
      </c>
      <c r="K19" s="36">
        <f t="shared" si="0"/>
        <v>0.60109289617486339</v>
      </c>
    </row>
    <row r="20" spans="1:11" x14ac:dyDescent="0.25">
      <c r="A20" s="9">
        <v>15</v>
      </c>
      <c r="B20" s="10" t="s">
        <v>18</v>
      </c>
      <c r="C20" s="10">
        <v>626</v>
      </c>
      <c r="D20" s="10">
        <v>1407</v>
      </c>
      <c r="E20" s="10">
        <v>305</v>
      </c>
      <c r="F20" s="10">
        <f t="shared" si="1"/>
        <v>1712</v>
      </c>
      <c r="G20" s="10">
        <v>226</v>
      </c>
      <c r="H20" s="38">
        <v>949.65</v>
      </c>
      <c r="I20" s="10">
        <v>50</v>
      </c>
      <c r="J20" s="10">
        <f t="shared" si="2"/>
        <v>1436</v>
      </c>
      <c r="K20" s="36">
        <f t="shared" si="0"/>
        <v>0.36102236421725242</v>
      </c>
    </row>
    <row r="21" spans="1:11" x14ac:dyDescent="0.25">
      <c r="A21" s="9">
        <v>16</v>
      </c>
      <c r="B21" s="10" t="s">
        <v>19</v>
      </c>
      <c r="C21" s="10">
        <v>697</v>
      </c>
      <c r="D21" s="10">
        <v>506</v>
      </c>
      <c r="E21" s="10">
        <v>112</v>
      </c>
      <c r="F21" s="10">
        <f t="shared" si="1"/>
        <v>618</v>
      </c>
      <c r="G21" s="10">
        <v>60</v>
      </c>
      <c r="H21" s="38">
        <v>215.06</v>
      </c>
      <c r="I21" s="10">
        <v>38</v>
      </c>
      <c r="J21" s="10">
        <f t="shared" si="2"/>
        <v>520</v>
      </c>
      <c r="K21" s="36">
        <f t="shared" si="0"/>
        <v>8.608321377331421E-2</v>
      </c>
    </row>
    <row r="22" spans="1:11" x14ac:dyDescent="0.25">
      <c r="A22" s="9">
        <v>17</v>
      </c>
      <c r="B22" s="10" t="s">
        <v>20</v>
      </c>
      <c r="C22" s="10">
        <v>896</v>
      </c>
      <c r="D22" s="10">
        <v>956</v>
      </c>
      <c r="E22" s="10">
        <v>151</v>
      </c>
      <c r="F22" s="10">
        <f t="shared" si="1"/>
        <v>1107</v>
      </c>
      <c r="G22" s="10">
        <v>53</v>
      </c>
      <c r="H22" s="38">
        <v>162.08000000000001</v>
      </c>
      <c r="I22" s="10">
        <v>6</v>
      </c>
      <c r="J22" s="10">
        <f t="shared" si="2"/>
        <v>1048</v>
      </c>
      <c r="K22" s="36">
        <f t="shared" si="0"/>
        <v>5.9151785714285712E-2</v>
      </c>
    </row>
    <row r="23" spans="1:11" x14ac:dyDescent="0.25">
      <c r="A23" s="9">
        <v>18</v>
      </c>
      <c r="B23" s="10" t="s">
        <v>131</v>
      </c>
      <c r="C23" s="10">
        <v>977</v>
      </c>
      <c r="D23" s="10">
        <v>1141</v>
      </c>
      <c r="E23" s="10">
        <v>154</v>
      </c>
      <c r="F23" s="10">
        <f t="shared" si="1"/>
        <v>1295</v>
      </c>
      <c r="G23" s="10">
        <v>80</v>
      </c>
      <c r="H23" s="38">
        <v>363.72</v>
      </c>
      <c r="I23" s="10">
        <v>0</v>
      </c>
      <c r="J23" s="10">
        <f t="shared" si="2"/>
        <v>1215</v>
      </c>
      <c r="K23" s="36">
        <f t="shared" si="0"/>
        <v>8.1883316274309115E-2</v>
      </c>
    </row>
    <row r="24" spans="1:11" x14ac:dyDescent="0.25">
      <c r="A24" s="9">
        <v>19</v>
      </c>
      <c r="B24" s="10" t="s">
        <v>22</v>
      </c>
      <c r="C24" s="10">
        <v>445</v>
      </c>
      <c r="D24" s="10">
        <v>3528</v>
      </c>
      <c r="E24" s="10">
        <v>238</v>
      </c>
      <c r="F24" s="10">
        <f t="shared" si="1"/>
        <v>3766</v>
      </c>
      <c r="G24" s="10">
        <v>536</v>
      </c>
      <c r="H24" s="38">
        <v>1779.8</v>
      </c>
      <c r="I24" s="10">
        <v>0</v>
      </c>
      <c r="J24" s="10">
        <f t="shared" si="2"/>
        <v>3230</v>
      </c>
      <c r="K24" s="36">
        <f t="shared" si="0"/>
        <v>1.2044943820224718</v>
      </c>
    </row>
    <row r="25" spans="1:11" x14ac:dyDescent="0.25">
      <c r="A25" s="9">
        <v>20</v>
      </c>
      <c r="B25" s="10" t="s">
        <v>23</v>
      </c>
      <c r="C25" s="10">
        <v>914</v>
      </c>
      <c r="D25" s="10">
        <v>1102</v>
      </c>
      <c r="E25" s="10">
        <v>1294</v>
      </c>
      <c r="F25" s="10">
        <f t="shared" si="1"/>
        <v>2396</v>
      </c>
      <c r="G25" s="10">
        <v>1651</v>
      </c>
      <c r="H25" s="38">
        <v>4649.24</v>
      </c>
      <c r="I25" s="10">
        <v>166</v>
      </c>
      <c r="J25" s="10">
        <f t="shared" si="2"/>
        <v>579</v>
      </c>
      <c r="K25" s="36">
        <f t="shared" si="0"/>
        <v>1.8063457330415755</v>
      </c>
    </row>
    <row r="26" spans="1:11" x14ac:dyDescent="0.25">
      <c r="A26" s="9">
        <v>21</v>
      </c>
      <c r="B26" s="10" t="s">
        <v>24</v>
      </c>
      <c r="C26" s="10">
        <v>429</v>
      </c>
      <c r="D26" s="10">
        <v>211</v>
      </c>
      <c r="E26" s="10">
        <v>121</v>
      </c>
      <c r="F26" s="10">
        <f t="shared" si="1"/>
        <v>332</v>
      </c>
      <c r="G26" s="10">
        <v>69</v>
      </c>
      <c r="H26" s="38">
        <v>340.77</v>
      </c>
      <c r="I26" s="10">
        <v>4</v>
      </c>
      <c r="J26" s="10">
        <f t="shared" si="2"/>
        <v>259</v>
      </c>
      <c r="K26" s="36">
        <f t="shared" si="0"/>
        <v>0.16083916083916083</v>
      </c>
    </row>
    <row r="27" spans="1:11" x14ac:dyDescent="0.25">
      <c r="A27" s="9">
        <v>22</v>
      </c>
      <c r="B27" s="10" t="s">
        <v>25</v>
      </c>
      <c r="C27" s="10">
        <v>264</v>
      </c>
      <c r="D27" s="10">
        <v>507</v>
      </c>
      <c r="E27" s="10">
        <v>26</v>
      </c>
      <c r="F27" s="10">
        <f t="shared" si="1"/>
        <v>533</v>
      </c>
      <c r="G27" s="10">
        <v>18</v>
      </c>
      <c r="H27" s="38">
        <v>70.92</v>
      </c>
      <c r="I27" s="10">
        <v>0</v>
      </c>
      <c r="J27" s="10">
        <f t="shared" si="2"/>
        <v>515</v>
      </c>
      <c r="K27" s="36">
        <f t="shared" si="0"/>
        <v>6.8181818181818177E-2</v>
      </c>
    </row>
    <row r="28" spans="1:11" x14ac:dyDescent="0.25">
      <c r="A28" s="9">
        <v>23</v>
      </c>
      <c r="B28" s="10" t="s">
        <v>26</v>
      </c>
      <c r="C28" s="10">
        <v>587</v>
      </c>
      <c r="D28" s="10">
        <v>1059</v>
      </c>
      <c r="E28" s="10">
        <v>147</v>
      </c>
      <c r="F28" s="10">
        <f t="shared" si="1"/>
        <v>1206</v>
      </c>
      <c r="G28" s="10">
        <v>154</v>
      </c>
      <c r="H28" s="38">
        <v>385</v>
      </c>
      <c r="I28" s="10">
        <v>173</v>
      </c>
      <c r="J28" s="10">
        <f t="shared" si="2"/>
        <v>879</v>
      </c>
      <c r="K28" s="36">
        <f t="shared" si="0"/>
        <v>0.26235093696763201</v>
      </c>
    </row>
    <row r="29" spans="1:11" x14ac:dyDescent="0.25">
      <c r="A29" s="9">
        <v>24</v>
      </c>
      <c r="B29" s="10" t="s">
        <v>27</v>
      </c>
      <c r="C29" s="10">
        <v>719</v>
      </c>
      <c r="D29" s="10">
        <v>2668</v>
      </c>
      <c r="E29" s="10">
        <v>96</v>
      </c>
      <c r="F29" s="10">
        <f t="shared" si="1"/>
        <v>2764</v>
      </c>
      <c r="G29" s="10">
        <v>59</v>
      </c>
      <c r="H29" s="38">
        <v>265.94</v>
      </c>
      <c r="I29" s="10">
        <v>0</v>
      </c>
      <c r="J29" s="10">
        <f t="shared" si="2"/>
        <v>2705</v>
      </c>
      <c r="K29" s="36">
        <f t="shared" si="0"/>
        <v>8.2058414464534074E-2</v>
      </c>
    </row>
    <row r="30" spans="1:11" x14ac:dyDescent="0.25">
      <c r="A30" s="9">
        <v>25</v>
      </c>
      <c r="B30" s="10" t="s">
        <v>28</v>
      </c>
      <c r="C30" s="10">
        <v>607</v>
      </c>
      <c r="D30" s="10">
        <v>840</v>
      </c>
      <c r="E30" s="10">
        <v>112</v>
      </c>
      <c r="F30" s="10">
        <f t="shared" si="1"/>
        <v>952</v>
      </c>
      <c r="G30" s="10">
        <v>125</v>
      </c>
      <c r="H30" s="38">
        <v>362.7</v>
      </c>
      <c r="I30" s="10">
        <v>6</v>
      </c>
      <c r="J30" s="10">
        <f t="shared" si="2"/>
        <v>821</v>
      </c>
      <c r="K30" s="36">
        <f t="shared" si="0"/>
        <v>0.20593080724876442</v>
      </c>
    </row>
    <row r="31" spans="1:11" x14ac:dyDescent="0.25">
      <c r="A31" s="9">
        <v>26</v>
      </c>
      <c r="B31" s="10" t="s">
        <v>29</v>
      </c>
      <c r="C31" s="10">
        <v>264</v>
      </c>
      <c r="D31" s="10">
        <v>530</v>
      </c>
      <c r="E31" s="10">
        <v>93</v>
      </c>
      <c r="F31" s="10">
        <f t="shared" si="1"/>
        <v>623</v>
      </c>
      <c r="G31" s="10">
        <v>41</v>
      </c>
      <c r="H31" s="38">
        <v>130.4</v>
      </c>
      <c r="I31" s="10">
        <v>4</v>
      </c>
      <c r="J31" s="10">
        <f t="shared" si="2"/>
        <v>578</v>
      </c>
      <c r="K31" s="36">
        <f t="shared" si="0"/>
        <v>0.1553030303030303</v>
      </c>
    </row>
    <row r="32" spans="1:11" x14ac:dyDescent="0.25">
      <c r="A32" s="9">
        <v>27</v>
      </c>
      <c r="B32" s="10" t="s">
        <v>30</v>
      </c>
      <c r="C32" s="10">
        <v>1353</v>
      </c>
      <c r="D32" s="10">
        <v>1558</v>
      </c>
      <c r="E32" s="10">
        <v>641</v>
      </c>
      <c r="F32" s="10">
        <f t="shared" si="1"/>
        <v>2199</v>
      </c>
      <c r="G32" s="10">
        <v>399</v>
      </c>
      <c r="H32" s="38">
        <v>2525.25</v>
      </c>
      <c r="I32" s="10">
        <v>301</v>
      </c>
      <c r="J32" s="10">
        <f t="shared" si="2"/>
        <v>1499</v>
      </c>
      <c r="K32" s="36">
        <f t="shared" si="0"/>
        <v>0.29490022172949004</v>
      </c>
    </row>
    <row r="33" spans="1:11" x14ac:dyDescent="0.25">
      <c r="A33" s="9">
        <v>28</v>
      </c>
      <c r="B33" s="10" t="s">
        <v>31</v>
      </c>
      <c r="C33" s="10">
        <v>646</v>
      </c>
      <c r="D33" s="10">
        <v>380</v>
      </c>
      <c r="E33" s="10">
        <v>118</v>
      </c>
      <c r="F33" s="10">
        <f t="shared" si="1"/>
        <v>498</v>
      </c>
      <c r="G33" s="10">
        <v>75</v>
      </c>
      <c r="H33" s="38">
        <v>232.55</v>
      </c>
      <c r="I33" s="10">
        <v>17</v>
      </c>
      <c r="J33" s="10">
        <f t="shared" si="2"/>
        <v>406</v>
      </c>
      <c r="K33" s="36">
        <f t="shared" si="0"/>
        <v>0.11609907120743033</v>
      </c>
    </row>
    <row r="34" spans="1:11" x14ac:dyDescent="0.25">
      <c r="A34" s="9">
        <v>29</v>
      </c>
      <c r="B34" s="10" t="s">
        <v>32</v>
      </c>
      <c r="C34" s="10">
        <v>2602</v>
      </c>
      <c r="D34" s="10">
        <v>3445</v>
      </c>
      <c r="E34" s="10">
        <v>594</v>
      </c>
      <c r="F34" s="10">
        <f t="shared" si="1"/>
        <v>4039</v>
      </c>
      <c r="G34" s="10">
        <v>741</v>
      </c>
      <c r="H34" s="38">
        <v>3650.35</v>
      </c>
      <c r="I34" s="10">
        <v>0</v>
      </c>
      <c r="J34" s="10">
        <f t="shared" si="2"/>
        <v>3298</v>
      </c>
      <c r="K34" s="36">
        <f t="shared" si="0"/>
        <v>0.28478093774019986</v>
      </c>
    </row>
    <row r="35" spans="1:11" x14ac:dyDescent="0.25">
      <c r="A35" s="9">
        <v>30</v>
      </c>
      <c r="B35" s="10" t="s">
        <v>33</v>
      </c>
      <c r="C35" s="10">
        <v>716</v>
      </c>
      <c r="D35" s="10">
        <v>778</v>
      </c>
      <c r="E35" s="10">
        <v>260</v>
      </c>
      <c r="F35" s="10">
        <f t="shared" si="1"/>
        <v>1038</v>
      </c>
      <c r="G35" s="10">
        <v>280</v>
      </c>
      <c r="H35" s="38">
        <v>1160.49</v>
      </c>
      <c r="I35" s="10">
        <v>10</v>
      </c>
      <c r="J35" s="10">
        <f t="shared" si="2"/>
        <v>748</v>
      </c>
      <c r="K35" s="36">
        <f t="shared" si="0"/>
        <v>0.39106145251396646</v>
      </c>
    </row>
    <row r="36" spans="1:11" x14ac:dyDescent="0.25">
      <c r="A36" s="9">
        <v>31</v>
      </c>
      <c r="B36" s="10" t="s">
        <v>34</v>
      </c>
      <c r="C36" s="10">
        <v>361</v>
      </c>
      <c r="D36" s="10">
        <v>1205</v>
      </c>
      <c r="E36" s="10">
        <v>178</v>
      </c>
      <c r="F36" s="10">
        <f t="shared" si="1"/>
        <v>1383</v>
      </c>
      <c r="G36" s="10">
        <v>253</v>
      </c>
      <c r="H36" s="38">
        <v>652.13</v>
      </c>
      <c r="I36" s="10">
        <v>30</v>
      </c>
      <c r="J36" s="10">
        <f t="shared" si="2"/>
        <v>1100</v>
      </c>
      <c r="K36" s="36">
        <f t="shared" si="0"/>
        <v>0.70083102493074789</v>
      </c>
    </row>
    <row r="37" spans="1:11" x14ac:dyDescent="0.25">
      <c r="A37" s="9">
        <v>32</v>
      </c>
      <c r="B37" s="10" t="s">
        <v>35</v>
      </c>
      <c r="C37" s="10">
        <v>1370</v>
      </c>
      <c r="D37" s="10">
        <v>2255</v>
      </c>
      <c r="E37" s="10">
        <v>697</v>
      </c>
      <c r="F37" s="10">
        <f t="shared" si="1"/>
        <v>2952</v>
      </c>
      <c r="G37" s="10">
        <v>798</v>
      </c>
      <c r="H37" s="38">
        <v>3531.09</v>
      </c>
      <c r="I37" s="10">
        <v>24</v>
      </c>
      <c r="J37" s="10">
        <f t="shared" si="2"/>
        <v>2130</v>
      </c>
      <c r="K37" s="36">
        <f t="shared" si="0"/>
        <v>0.58248175182481754</v>
      </c>
    </row>
    <row r="38" spans="1:11" x14ac:dyDescent="0.25">
      <c r="A38" s="9">
        <v>33</v>
      </c>
      <c r="B38" s="10" t="s">
        <v>36</v>
      </c>
      <c r="C38" s="10">
        <v>752</v>
      </c>
      <c r="D38" s="10">
        <v>2345</v>
      </c>
      <c r="E38" s="10">
        <v>189</v>
      </c>
      <c r="F38" s="10">
        <f t="shared" si="1"/>
        <v>2534</v>
      </c>
      <c r="G38" s="10">
        <v>157</v>
      </c>
      <c r="H38" s="38">
        <v>156.38</v>
      </c>
      <c r="I38" s="10">
        <v>3</v>
      </c>
      <c r="J38" s="10">
        <f t="shared" si="2"/>
        <v>2374</v>
      </c>
      <c r="K38" s="36">
        <f t="shared" si="0"/>
        <v>0.20877659574468085</v>
      </c>
    </row>
    <row r="39" spans="1:11" ht="19.5" x14ac:dyDescent="0.4">
      <c r="A39" s="85" t="s">
        <v>66</v>
      </c>
      <c r="B39" s="86"/>
      <c r="C39" s="33">
        <f>SUM(C6:C38)</f>
        <v>27000</v>
      </c>
      <c r="D39" s="33">
        <f t="shared" ref="D39:F39" si="3">SUM(D6:D38)</f>
        <v>61878</v>
      </c>
      <c r="E39" s="33">
        <f t="shared" si="3"/>
        <v>10986</v>
      </c>
      <c r="F39" s="33">
        <f t="shared" si="3"/>
        <v>72864</v>
      </c>
      <c r="G39" s="33">
        <f t="shared" ref="G39:J39" si="4">SUM(G6:G38)</f>
        <v>11736</v>
      </c>
      <c r="H39" s="39">
        <f t="shared" si="4"/>
        <v>43422.1</v>
      </c>
      <c r="I39" s="33">
        <f t="shared" si="4"/>
        <v>1772</v>
      </c>
      <c r="J39" s="33">
        <f t="shared" si="4"/>
        <v>59356</v>
      </c>
      <c r="K39" s="37">
        <f t="shared" si="0"/>
        <v>0.43466666666666665</v>
      </c>
    </row>
    <row r="40" spans="1:11" x14ac:dyDescent="0.25">
      <c r="A40" s="17" t="s">
        <v>57</v>
      </c>
      <c r="B40" s="17"/>
      <c r="C40" s="17"/>
      <c r="D40" s="17"/>
      <c r="E40" s="26"/>
      <c r="F40" s="11" t="s">
        <v>90</v>
      </c>
      <c r="G40" s="1"/>
      <c r="H40" s="1"/>
      <c r="I40" s="1"/>
      <c r="J40" s="1"/>
      <c r="K40" s="1"/>
    </row>
  </sheetData>
  <mergeCells count="12">
    <mergeCell ref="A2:K2"/>
    <mergeCell ref="A3:K3"/>
    <mergeCell ref="B1:J1"/>
    <mergeCell ref="A4:A5"/>
    <mergeCell ref="B4:B5"/>
    <mergeCell ref="C4:C5"/>
    <mergeCell ref="G4:H4"/>
    <mergeCell ref="A39:B39"/>
    <mergeCell ref="J4:J5"/>
    <mergeCell ref="K4:K5"/>
    <mergeCell ref="I4:I5"/>
    <mergeCell ref="D4:F4"/>
  </mergeCells>
  <printOptions horizontalCentered="1" verticalCentered="1"/>
  <pageMargins left="0.51181102362204722" right="0.55118110236220474" top="0.55118110236220474" bottom="0.59055118110236227" header="0.19685039370078741" footer="0.19685039370078741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L21"/>
  <sheetViews>
    <sheetView view="pageBreakPreview" zoomScale="80" zoomScaleSheetLayoutView="80" workbookViewId="0">
      <pane xSplit="2" ySplit="6" topLeftCell="C7" activePane="bottomRight" state="frozen"/>
      <selection activeCell="H32" sqref="H32"/>
      <selection pane="topRight" activeCell="H32" sqref="H32"/>
      <selection pane="bottomLeft" activeCell="H32" sqref="H32"/>
      <selection pane="bottomRight" activeCell="A2" sqref="A2:K2"/>
    </sheetView>
  </sheetViews>
  <sheetFormatPr defaultRowHeight="15" x14ac:dyDescent="0.25"/>
  <cols>
    <col min="1" max="1" width="7.140625" style="1" bestFit="1" customWidth="1"/>
    <col min="2" max="2" width="26.5703125" style="1" customWidth="1"/>
    <col min="3" max="3" width="10.5703125" style="1" customWidth="1"/>
    <col min="4" max="4" width="12.140625" style="1" customWidth="1"/>
    <col min="5" max="5" width="8.7109375" style="1" customWidth="1"/>
    <col min="6" max="6" width="12" style="1" customWidth="1"/>
    <col min="7" max="7" width="8.42578125" style="1" customWidth="1"/>
    <col min="8" max="8" width="11.140625" style="1" customWidth="1"/>
    <col min="9" max="9" width="9.28515625" style="1" customWidth="1"/>
    <col min="10" max="10" width="8.7109375" style="1" customWidth="1"/>
    <col min="11" max="11" width="14.42578125" style="1" customWidth="1"/>
    <col min="12" max="12" width="12.5703125" style="1" hidden="1" customWidth="1"/>
    <col min="13" max="16384" width="9.140625" style="1"/>
  </cols>
  <sheetData>
    <row r="1" spans="1:12" ht="24.75" x14ac:dyDescent="0.5">
      <c r="B1" s="87" t="s">
        <v>141</v>
      </c>
      <c r="C1" s="87"/>
      <c r="D1" s="87"/>
      <c r="E1" s="87"/>
      <c r="F1" s="87"/>
      <c r="G1" s="87"/>
      <c r="H1" s="87"/>
      <c r="I1" s="87"/>
      <c r="K1" s="23" t="s">
        <v>79</v>
      </c>
    </row>
    <row r="2" spans="1:12" ht="20.25" customHeight="1" x14ac:dyDescent="0.25">
      <c r="A2" s="106" t="s">
        <v>69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2" ht="22.5" customHeight="1" x14ac:dyDescent="0.25">
      <c r="A3" s="106" t="s">
        <v>80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2" ht="18.75" customHeight="1" x14ac:dyDescent="0.25">
      <c r="B4" s="107" t="s">
        <v>138</v>
      </c>
      <c r="C4" s="107"/>
      <c r="D4" s="107"/>
      <c r="E4" s="107"/>
      <c r="F4" s="107"/>
      <c r="G4" s="107"/>
      <c r="H4" s="107"/>
      <c r="I4" s="107"/>
      <c r="J4" s="107"/>
      <c r="K4" s="24" t="s">
        <v>81</v>
      </c>
    </row>
    <row r="5" spans="1:12" ht="45" customHeight="1" x14ac:dyDescent="0.25">
      <c r="A5" s="104" t="s">
        <v>63</v>
      </c>
      <c r="B5" s="104" t="s">
        <v>82</v>
      </c>
      <c r="C5" s="8" t="s">
        <v>55</v>
      </c>
      <c r="D5" s="8" t="s">
        <v>56</v>
      </c>
      <c r="E5" s="104" t="s">
        <v>64</v>
      </c>
      <c r="F5" s="104"/>
      <c r="G5" s="104" t="s">
        <v>83</v>
      </c>
      <c r="H5" s="104"/>
      <c r="I5" s="8" t="s">
        <v>84</v>
      </c>
      <c r="J5" s="8" t="s">
        <v>39</v>
      </c>
      <c r="K5" s="104" t="s">
        <v>65</v>
      </c>
    </row>
    <row r="6" spans="1:12" x14ac:dyDescent="0.25">
      <c r="A6" s="104"/>
      <c r="B6" s="104"/>
      <c r="C6" s="8" t="s">
        <v>58</v>
      </c>
      <c r="D6" s="8" t="s">
        <v>58</v>
      </c>
      <c r="E6" s="8" t="s">
        <v>58</v>
      </c>
      <c r="F6" s="8" t="s">
        <v>59</v>
      </c>
      <c r="G6" s="8" t="s">
        <v>58</v>
      </c>
      <c r="H6" s="8" t="s">
        <v>59</v>
      </c>
      <c r="I6" s="8" t="s">
        <v>60</v>
      </c>
      <c r="J6" s="8" t="s">
        <v>58</v>
      </c>
      <c r="K6" s="104"/>
    </row>
    <row r="7" spans="1:12" x14ac:dyDescent="0.25">
      <c r="A7" s="7">
        <v>1</v>
      </c>
      <c r="B7" s="22" t="s">
        <v>40</v>
      </c>
      <c r="C7" s="22">
        <v>1777</v>
      </c>
      <c r="D7" s="22">
        <v>231</v>
      </c>
      <c r="E7" s="22">
        <v>10</v>
      </c>
      <c r="F7" s="22">
        <v>12.775</v>
      </c>
      <c r="G7" s="22">
        <f t="shared" ref="G7:G19" si="0">E7</f>
        <v>10</v>
      </c>
      <c r="H7" s="40">
        <f t="shared" ref="H7:H19" si="1">F7</f>
        <v>12.775</v>
      </c>
      <c r="I7" s="22">
        <v>4</v>
      </c>
      <c r="J7" s="22">
        <f t="shared" ref="J7:J19" si="2">D7-E7-I7</f>
        <v>217</v>
      </c>
      <c r="K7" s="41">
        <f t="shared" ref="K7:K20" si="3">(E7/C7)</f>
        <v>5.6274620146314009E-3</v>
      </c>
      <c r="L7" s="1">
        <f>F7/100000</f>
        <v>1.2775000000000002E-4</v>
      </c>
    </row>
    <row r="8" spans="1:12" x14ac:dyDescent="0.25">
      <c r="A8" s="7">
        <v>2</v>
      </c>
      <c r="B8" s="22" t="s">
        <v>41</v>
      </c>
      <c r="C8" s="22">
        <v>267</v>
      </c>
      <c r="D8" s="22">
        <v>46</v>
      </c>
      <c r="E8" s="22">
        <v>4</v>
      </c>
      <c r="F8" s="40">
        <v>4.0199999999999996</v>
      </c>
      <c r="G8" s="22">
        <f t="shared" si="0"/>
        <v>4</v>
      </c>
      <c r="H8" s="40">
        <f t="shared" si="1"/>
        <v>4.0199999999999996</v>
      </c>
      <c r="I8" s="22">
        <v>0</v>
      </c>
      <c r="J8" s="22">
        <f t="shared" si="2"/>
        <v>42</v>
      </c>
      <c r="K8" s="41">
        <f t="shared" si="3"/>
        <v>1.4981273408239701E-2</v>
      </c>
      <c r="L8" s="1">
        <f t="shared" ref="L8:L21" si="4">F8/100000</f>
        <v>4.0199999999999995E-5</v>
      </c>
    </row>
    <row r="9" spans="1:12" x14ac:dyDescent="0.25">
      <c r="A9" s="7">
        <v>3</v>
      </c>
      <c r="B9" s="22" t="s">
        <v>49</v>
      </c>
      <c r="C9" s="22">
        <v>43</v>
      </c>
      <c r="D9" s="22">
        <v>7</v>
      </c>
      <c r="E9" s="22">
        <v>0</v>
      </c>
      <c r="F9" s="40">
        <v>0</v>
      </c>
      <c r="G9" s="22">
        <f t="shared" si="0"/>
        <v>0</v>
      </c>
      <c r="H9" s="40">
        <f t="shared" si="1"/>
        <v>0</v>
      </c>
      <c r="I9" s="22">
        <v>0</v>
      </c>
      <c r="J9" s="22">
        <f t="shared" si="2"/>
        <v>7</v>
      </c>
      <c r="K9" s="41">
        <f t="shared" si="3"/>
        <v>0</v>
      </c>
      <c r="L9" s="1">
        <f t="shared" si="4"/>
        <v>0</v>
      </c>
    </row>
    <row r="10" spans="1:12" x14ac:dyDescent="0.25">
      <c r="A10" s="7">
        <v>4</v>
      </c>
      <c r="B10" s="22" t="s">
        <v>48</v>
      </c>
      <c r="C10" s="22">
        <v>123</v>
      </c>
      <c r="D10" s="22">
        <v>12</v>
      </c>
      <c r="E10" s="22">
        <v>0</v>
      </c>
      <c r="F10" s="40">
        <v>0</v>
      </c>
      <c r="G10" s="22">
        <f t="shared" si="0"/>
        <v>0</v>
      </c>
      <c r="H10" s="40">
        <f t="shared" si="1"/>
        <v>0</v>
      </c>
      <c r="I10" s="22">
        <v>0</v>
      </c>
      <c r="J10" s="22">
        <f t="shared" si="2"/>
        <v>12</v>
      </c>
      <c r="K10" s="41">
        <f t="shared" si="3"/>
        <v>0</v>
      </c>
      <c r="L10" s="1">
        <f t="shared" si="4"/>
        <v>0</v>
      </c>
    </row>
    <row r="11" spans="1:12" x14ac:dyDescent="0.25">
      <c r="A11" s="7">
        <v>5</v>
      </c>
      <c r="B11" s="22" t="s">
        <v>43</v>
      </c>
      <c r="C11" s="22">
        <v>312</v>
      </c>
      <c r="D11" s="22">
        <v>29</v>
      </c>
      <c r="E11" s="22">
        <v>1</v>
      </c>
      <c r="F11" s="40">
        <v>1</v>
      </c>
      <c r="G11" s="22">
        <f t="shared" si="0"/>
        <v>1</v>
      </c>
      <c r="H11" s="40">
        <f t="shared" si="1"/>
        <v>1</v>
      </c>
      <c r="I11" s="22">
        <v>1</v>
      </c>
      <c r="J11" s="22">
        <f t="shared" si="2"/>
        <v>27</v>
      </c>
      <c r="K11" s="41">
        <f t="shared" si="3"/>
        <v>3.205128205128205E-3</v>
      </c>
      <c r="L11" s="1">
        <f t="shared" si="4"/>
        <v>1.0000000000000001E-5</v>
      </c>
    </row>
    <row r="12" spans="1:12" x14ac:dyDescent="0.25">
      <c r="A12" s="7">
        <v>6</v>
      </c>
      <c r="B12" s="22" t="s">
        <v>139</v>
      </c>
      <c r="C12" s="22">
        <v>491</v>
      </c>
      <c r="D12" s="22">
        <v>128</v>
      </c>
      <c r="E12" s="22">
        <v>4</v>
      </c>
      <c r="F12" s="40">
        <v>5</v>
      </c>
      <c r="G12" s="22">
        <f t="shared" si="0"/>
        <v>4</v>
      </c>
      <c r="H12" s="40">
        <f t="shared" si="1"/>
        <v>5</v>
      </c>
      <c r="I12" s="22">
        <v>1</v>
      </c>
      <c r="J12" s="22">
        <f t="shared" si="2"/>
        <v>123</v>
      </c>
      <c r="K12" s="41">
        <f t="shared" si="3"/>
        <v>8.1466395112016286E-3</v>
      </c>
      <c r="L12" s="1">
        <f t="shared" si="4"/>
        <v>5.0000000000000002E-5</v>
      </c>
    </row>
    <row r="13" spans="1:12" x14ac:dyDescent="0.25">
      <c r="A13" s="7">
        <v>7</v>
      </c>
      <c r="B13" s="22" t="s">
        <v>50</v>
      </c>
      <c r="C13" s="22">
        <v>68</v>
      </c>
      <c r="D13" s="22">
        <v>12</v>
      </c>
      <c r="E13" s="22">
        <v>1</v>
      </c>
      <c r="F13" s="40">
        <v>1</v>
      </c>
      <c r="G13" s="22">
        <f t="shared" si="0"/>
        <v>1</v>
      </c>
      <c r="H13" s="40">
        <f t="shared" si="1"/>
        <v>1</v>
      </c>
      <c r="I13" s="22">
        <v>0</v>
      </c>
      <c r="J13" s="22">
        <f t="shared" si="2"/>
        <v>11</v>
      </c>
      <c r="K13" s="41">
        <f t="shared" si="3"/>
        <v>1.4705882352941176E-2</v>
      </c>
      <c r="L13" s="1">
        <f t="shared" si="4"/>
        <v>1.0000000000000001E-5</v>
      </c>
    </row>
    <row r="14" spans="1:12" x14ac:dyDescent="0.25">
      <c r="A14" s="7">
        <v>8</v>
      </c>
      <c r="B14" s="22" t="s">
        <v>47</v>
      </c>
      <c r="C14" s="22">
        <v>56</v>
      </c>
      <c r="D14" s="22">
        <v>7</v>
      </c>
      <c r="E14" s="22">
        <v>0</v>
      </c>
      <c r="F14" s="40">
        <v>0</v>
      </c>
      <c r="G14" s="22">
        <f t="shared" si="0"/>
        <v>0</v>
      </c>
      <c r="H14" s="40">
        <f t="shared" si="1"/>
        <v>0</v>
      </c>
      <c r="I14" s="22">
        <v>0</v>
      </c>
      <c r="J14" s="22">
        <f t="shared" si="2"/>
        <v>7</v>
      </c>
      <c r="K14" s="41">
        <f t="shared" si="3"/>
        <v>0</v>
      </c>
      <c r="L14" s="1">
        <f t="shared" si="4"/>
        <v>0</v>
      </c>
    </row>
    <row r="15" spans="1:12" x14ac:dyDescent="0.25">
      <c r="A15" s="7">
        <v>9</v>
      </c>
      <c r="B15" s="22" t="s">
        <v>54</v>
      </c>
      <c r="C15" s="22">
        <v>155</v>
      </c>
      <c r="D15" s="22">
        <v>35</v>
      </c>
      <c r="E15" s="22">
        <v>0</v>
      </c>
      <c r="F15" s="40">
        <v>0</v>
      </c>
      <c r="G15" s="22">
        <f t="shared" si="0"/>
        <v>0</v>
      </c>
      <c r="H15" s="40">
        <f t="shared" si="1"/>
        <v>0</v>
      </c>
      <c r="I15" s="22">
        <v>0</v>
      </c>
      <c r="J15" s="22">
        <f t="shared" si="2"/>
        <v>35</v>
      </c>
      <c r="K15" s="41">
        <f t="shared" si="3"/>
        <v>0</v>
      </c>
      <c r="L15" s="1">
        <f t="shared" si="4"/>
        <v>0</v>
      </c>
    </row>
    <row r="16" spans="1:12" x14ac:dyDescent="0.25">
      <c r="A16" s="7">
        <v>10</v>
      </c>
      <c r="B16" s="22" t="s">
        <v>46</v>
      </c>
      <c r="C16" s="22">
        <v>1300</v>
      </c>
      <c r="D16" s="22">
        <v>307</v>
      </c>
      <c r="E16" s="22">
        <v>10</v>
      </c>
      <c r="F16" s="40">
        <v>14.74</v>
      </c>
      <c r="G16" s="22">
        <f t="shared" si="0"/>
        <v>10</v>
      </c>
      <c r="H16" s="40">
        <f t="shared" si="1"/>
        <v>14.74</v>
      </c>
      <c r="I16" s="22">
        <v>0</v>
      </c>
      <c r="J16" s="22">
        <f t="shared" si="2"/>
        <v>297</v>
      </c>
      <c r="K16" s="41">
        <f t="shared" si="3"/>
        <v>7.6923076923076927E-3</v>
      </c>
      <c r="L16" s="1">
        <f t="shared" si="4"/>
        <v>1.474E-4</v>
      </c>
    </row>
    <row r="17" spans="1:12" x14ac:dyDescent="0.25">
      <c r="A17" s="7">
        <v>11</v>
      </c>
      <c r="B17" s="22" t="s">
        <v>42</v>
      </c>
      <c r="C17" s="22">
        <v>72</v>
      </c>
      <c r="D17" s="22">
        <v>15</v>
      </c>
      <c r="E17" s="22">
        <v>1</v>
      </c>
      <c r="F17" s="40">
        <v>1</v>
      </c>
      <c r="G17" s="22">
        <f t="shared" si="0"/>
        <v>1</v>
      </c>
      <c r="H17" s="40">
        <f t="shared" si="1"/>
        <v>1</v>
      </c>
      <c r="I17" s="22">
        <v>0</v>
      </c>
      <c r="J17" s="22">
        <f t="shared" si="2"/>
        <v>14</v>
      </c>
      <c r="K17" s="41">
        <f t="shared" si="3"/>
        <v>1.3888888888888888E-2</v>
      </c>
      <c r="L17" s="1">
        <f t="shared" si="4"/>
        <v>1.0000000000000001E-5</v>
      </c>
    </row>
    <row r="18" spans="1:12" x14ac:dyDescent="0.25">
      <c r="A18" s="7">
        <v>12</v>
      </c>
      <c r="B18" s="22" t="s">
        <v>44</v>
      </c>
      <c r="C18" s="22">
        <v>283</v>
      </c>
      <c r="D18" s="22">
        <v>49</v>
      </c>
      <c r="E18" s="22">
        <v>8</v>
      </c>
      <c r="F18" s="40">
        <v>7.75</v>
      </c>
      <c r="G18" s="22">
        <f t="shared" si="0"/>
        <v>8</v>
      </c>
      <c r="H18" s="40">
        <f t="shared" si="1"/>
        <v>7.75</v>
      </c>
      <c r="I18" s="22">
        <v>0</v>
      </c>
      <c r="J18" s="22">
        <f t="shared" si="2"/>
        <v>41</v>
      </c>
      <c r="K18" s="41">
        <f t="shared" si="3"/>
        <v>2.8268551236749116E-2</v>
      </c>
      <c r="L18" s="1">
        <f t="shared" si="4"/>
        <v>7.75E-5</v>
      </c>
    </row>
    <row r="19" spans="1:12" x14ac:dyDescent="0.25">
      <c r="A19" s="7">
        <v>13</v>
      </c>
      <c r="B19" s="22" t="s">
        <v>45</v>
      </c>
      <c r="C19" s="22">
        <v>53</v>
      </c>
      <c r="D19" s="22">
        <v>25</v>
      </c>
      <c r="E19" s="22">
        <v>0</v>
      </c>
      <c r="F19" s="40">
        <v>0</v>
      </c>
      <c r="G19" s="22">
        <f t="shared" si="0"/>
        <v>0</v>
      </c>
      <c r="H19" s="40">
        <f t="shared" si="1"/>
        <v>0</v>
      </c>
      <c r="I19" s="22">
        <v>0</v>
      </c>
      <c r="J19" s="22">
        <f t="shared" si="2"/>
        <v>25</v>
      </c>
      <c r="K19" s="41">
        <f t="shared" si="3"/>
        <v>0</v>
      </c>
      <c r="L19" s="1">
        <f t="shared" si="4"/>
        <v>0</v>
      </c>
    </row>
    <row r="20" spans="1:12" s="44" customFormat="1" ht="19.5" x14ac:dyDescent="0.4">
      <c r="A20" s="85" t="s">
        <v>74</v>
      </c>
      <c r="B20" s="86"/>
      <c r="C20" s="33">
        <f t="shared" ref="C20:J20" si="5">SUM(C7:C19)</f>
        <v>5000</v>
      </c>
      <c r="D20" s="33">
        <f t="shared" si="5"/>
        <v>903</v>
      </c>
      <c r="E20" s="33">
        <f t="shared" si="5"/>
        <v>39</v>
      </c>
      <c r="F20" s="34">
        <f>SUM(F7:F19)</f>
        <v>47.285000000000004</v>
      </c>
      <c r="G20" s="33">
        <f t="shared" si="5"/>
        <v>39</v>
      </c>
      <c r="H20" s="34">
        <f t="shared" si="5"/>
        <v>47.285000000000004</v>
      </c>
      <c r="I20" s="33">
        <f t="shared" si="5"/>
        <v>6</v>
      </c>
      <c r="J20" s="33">
        <f t="shared" si="5"/>
        <v>858</v>
      </c>
      <c r="K20" s="35">
        <f t="shared" si="3"/>
        <v>7.7999999999999996E-3</v>
      </c>
      <c r="L20" s="1">
        <f t="shared" si="4"/>
        <v>4.7285000000000003E-4</v>
      </c>
    </row>
    <row r="21" spans="1:12" ht="15.75" x14ac:dyDescent="0.25">
      <c r="A21" s="25" t="s">
        <v>61</v>
      </c>
      <c r="L21" s="1">
        <f t="shared" si="4"/>
        <v>0</v>
      </c>
    </row>
  </sheetData>
  <sortState xmlns:xlrd2="http://schemas.microsoft.com/office/spreadsheetml/2017/richdata2" ref="B7:K19">
    <sortCondition ref="B7:B19"/>
  </sortState>
  <mergeCells count="10">
    <mergeCell ref="B1:I1"/>
    <mergeCell ref="B4:J4"/>
    <mergeCell ref="A5:A6"/>
    <mergeCell ref="B5:B6"/>
    <mergeCell ref="K5:K6"/>
    <mergeCell ref="A20:B20"/>
    <mergeCell ref="A2:K2"/>
    <mergeCell ref="A3:K3"/>
    <mergeCell ref="E5:F5"/>
    <mergeCell ref="G5:H5"/>
  </mergeCells>
  <printOptions horizontalCentered="1" verticalCentered="1"/>
  <pageMargins left="0.74803149606299213" right="0.70866141732283472" top="0.82677165354330717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L42"/>
  <sheetViews>
    <sheetView view="pageBreakPreview" zoomScale="90" zoomScaleSheetLayoutView="90" workbookViewId="0">
      <pane xSplit="2" ySplit="6" topLeftCell="C7" activePane="bottomRight" state="frozen"/>
      <selection activeCell="H32" sqref="H32"/>
      <selection pane="topRight" activeCell="H32" sqref="H32"/>
      <selection pane="bottomLeft" activeCell="H32" sqref="H32"/>
      <selection pane="bottomRight" activeCell="A2" sqref="A2:K2"/>
    </sheetView>
  </sheetViews>
  <sheetFormatPr defaultRowHeight="15" x14ac:dyDescent="0.25"/>
  <cols>
    <col min="1" max="1" width="7.140625" bestFit="1" customWidth="1"/>
    <col min="2" max="2" width="26.5703125" customWidth="1"/>
    <col min="3" max="3" width="10.5703125" customWidth="1"/>
    <col min="4" max="4" width="12.140625" customWidth="1"/>
    <col min="5" max="5" width="8.7109375" customWidth="1"/>
    <col min="6" max="6" width="12" customWidth="1"/>
    <col min="7" max="7" width="8.42578125" customWidth="1"/>
    <col min="8" max="8" width="11.140625" customWidth="1"/>
    <col min="9" max="9" width="9.28515625" customWidth="1"/>
    <col min="10" max="10" width="9.140625" customWidth="1"/>
    <col min="11" max="11" width="14.28515625" customWidth="1"/>
    <col min="12" max="12" width="12" hidden="1" customWidth="1"/>
  </cols>
  <sheetData>
    <row r="1" spans="1:12" ht="24.75" x14ac:dyDescent="0.5">
      <c r="A1" s="1"/>
      <c r="B1" s="87" t="s">
        <v>141</v>
      </c>
      <c r="C1" s="87"/>
      <c r="D1" s="87"/>
      <c r="E1" s="87"/>
      <c r="F1" s="87"/>
      <c r="G1" s="87"/>
      <c r="H1" s="87"/>
      <c r="I1" s="87"/>
      <c r="J1" s="1"/>
      <c r="K1" s="23" t="s">
        <v>79</v>
      </c>
    </row>
    <row r="2" spans="1:12" ht="20.25" customHeight="1" x14ac:dyDescent="0.25">
      <c r="A2" s="106" t="s">
        <v>85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2" ht="22.5" customHeight="1" x14ac:dyDescent="0.25">
      <c r="A3" s="106" t="s">
        <v>80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2" ht="18.75" customHeight="1" x14ac:dyDescent="0.25">
      <c r="A4" s="1"/>
      <c r="B4" s="107" t="s">
        <v>137</v>
      </c>
      <c r="C4" s="107"/>
      <c r="D4" s="107"/>
      <c r="E4" s="107"/>
      <c r="F4" s="107"/>
      <c r="G4" s="107"/>
      <c r="H4" s="107"/>
      <c r="I4" s="107"/>
      <c r="J4" s="107"/>
      <c r="K4" s="24" t="s">
        <v>81</v>
      </c>
    </row>
    <row r="5" spans="1:12" ht="45" customHeight="1" x14ac:dyDescent="0.25">
      <c r="A5" s="104" t="s">
        <v>63</v>
      </c>
      <c r="B5" s="104" t="s">
        <v>62</v>
      </c>
      <c r="C5" s="8" t="s">
        <v>55</v>
      </c>
      <c r="D5" s="8" t="s">
        <v>56</v>
      </c>
      <c r="E5" s="104" t="s">
        <v>64</v>
      </c>
      <c r="F5" s="104"/>
      <c r="G5" s="104" t="s">
        <v>83</v>
      </c>
      <c r="H5" s="104"/>
      <c r="I5" s="8" t="s">
        <v>84</v>
      </c>
      <c r="J5" s="8" t="s">
        <v>39</v>
      </c>
      <c r="K5" s="104" t="s">
        <v>65</v>
      </c>
    </row>
    <row r="6" spans="1:12" x14ac:dyDescent="0.25">
      <c r="A6" s="104"/>
      <c r="B6" s="104"/>
      <c r="C6" s="8" t="s">
        <v>58</v>
      </c>
      <c r="D6" s="8" t="s">
        <v>58</v>
      </c>
      <c r="E6" s="8" t="s">
        <v>58</v>
      </c>
      <c r="F6" s="8" t="s">
        <v>59</v>
      </c>
      <c r="G6" s="8" t="s">
        <v>58</v>
      </c>
      <c r="H6" s="8" t="s">
        <v>59</v>
      </c>
      <c r="I6" s="8" t="s">
        <v>60</v>
      </c>
      <c r="J6" s="8" t="s">
        <v>58</v>
      </c>
      <c r="K6" s="104"/>
    </row>
    <row r="7" spans="1:12" x14ac:dyDescent="0.25">
      <c r="A7" s="7">
        <v>1</v>
      </c>
      <c r="B7" s="10" t="s">
        <v>87</v>
      </c>
      <c r="C7" s="22">
        <v>220</v>
      </c>
      <c r="D7" s="22">
        <v>5</v>
      </c>
      <c r="E7" s="22">
        <v>0</v>
      </c>
      <c r="F7" s="40">
        <v>0</v>
      </c>
      <c r="G7" s="22">
        <f t="shared" ref="G7" si="0">E7</f>
        <v>0</v>
      </c>
      <c r="H7" s="40">
        <f t="shared" ref="H7" si="1">F7</f>
        <v>0</v>
      </c>
      <c r="I7" s="22">
        <f>VLOOKUP(B7,'[1]District wise'!$C$6:$L$39,10,0)</f>
        <v>0</v>
      </c>
      <c r="J7" s="22">
        <f t="shared" ref="J7" si="2">D7-E7-I7</f>
        <v>5</v>
      </c>
      <c r="K7" s="41">
        <f t="shared" ref="K7" si="3">(E7/C7)</f>
        <v>0</v>
      </c>
      <c r="L7" s="56">
        <f>F7/100000</f>
        <v>0</v>
      </c>
    </row>
    <row r="8" spans="1:12" x14ac:dyDescent="0.25">
      <c r="A8" s="7">
        <v>2</v>
      </c>
      <c r="B8" s="22" t="s">
        <v>86</v>
      </c>
      <c r="C8" s="22">
        <v>647</v>
      </c>
      <c r="D8" s="22">
        <v>5</v>
      </c>
      <c r="E8" s="22">
        <v>1</v>
      </c>
      <c r="F8" s="40">
        <v>1.55</v>
      </c>
      <c r="G8" s="22">
        <f t="shared" ref="G8:G40" si="4">E8</f>
        <v>1</v>
      </c>
      <c r="H8" s="40">
        <f t="shared" ref="H8:H40" si="5">F8</f>
        <v>1.55</v>
      </c>
      <c r="I8" s="22">
        <f>VLOOKUP(B8,'[1]District wise'!$C$6:$L$39,10,0)</f>
        <v>1</v>
      </c>
      <c r="J8" s="22">
        <f t="shared" ref="J8:J40" si="6">D8-E8-I8</f>
        <v>3</v>
      </c>
      <c r="K8" s="41">
        <f t="shared" ref="K8:K40" si="7">(E8/C8)</f>
        <v>1.5455950540958269E-3</v>
      </c>
      <c r="L8" s="56">
        <f t="shared" ref="L8:L40" si="8">F8/100000</f>
        <v>1.5500000000000001E-5</v>
      </c>
    </row>
    <row r="9" spans="1:12" x14ac:dyDescent="0.25">
      <c r="A9" s="7">
        <v>3</v>
      </c>
      <c r="B9" s="10" t="s">
        <v>5</v>
      </c>
      <c r="C9" s="22">
        <v>160</v>
      </c>
      <c r="D9" s="22">
        <v>4</v>
      </c>
      <c r="E9" s="22">
        <v>0</v>
      </c>
      <c r="F9" s="40">
        <v>0</v>
      </c>
      <c r="G9" s="22">
        <f t="shared" si="4"/>
        <v>0</v>
      </c>
      <c r="H9" s="40">
        <f t="shared" si="5"/>
        <v>0</v>
      </c>
      <c r="I9" s="22">
        <f>VLOOKUP(B9,'[1]District wise'!$C$6:$L$39,10,0)</f>
        <v>0</v>
      </c>
      <c r="J9" s="22">
        <f t="shared" si="6"/>
        <v>4</v>
      </c>
      <c r="K9" s="41">
        <f t="shared" si="7"/>
        <v>0</v>
      </c>
      <c r="L9" s="56">
        <f t="shared" si="8"/>
        <v>0</v>
      </c>
    </row>
    <row r="10" spans="1:12" x14ac:dyDescent="0.25">
      <c r="A10" s="7">
        <v>4</v>
      </c>
      <c r="B10" s="10" t="s">
        <v>6</v>
      </c>
      <c r="C10" s="22">
        <v>137</v>
      </c>
      <c r="D10" s="22">
        <v>34</v>
      </c>
      <c r="E10" s="22">
        <v>0</v>
      </c>
      <c r="F10" s="40">
        <v>0</v>
      </c>
      <c r="G10" s="22">
        <f t="shared" si="4"/>
        <v>0</v>
      </c>
      <c r="H10" s="40">
        <f t="shared" si="5"/>
        <v>0</v>
      </c>
      <c r="I10" s="22">
        <f>VLOOKUP(B10,'[1]District wise'!$C$6:$L$39,10,0)</f>
        <v>0</v>
      </c>
      <c r="J10" s="22">
        <f t="shared" si="6"/>
        <v>34</v>
      </c>
      <c r="K10" s="41">
        <f t="shared" si="7"/>
        <v>0</v>
      </c>
      <c r="L10" s="56">
        <f t="shared" si="8"/>
        <v>0</v>
      </c>
    </row>
    <row r="11" spans="1:12" x14ac:dyDescent="0.25">
      <c r="A11" s="7">
        <v>5</v>
      </c>
      <c r="B11" s="10" t="s">
        <v>7</v>
      </c>
      <c r="C11" s="22">
        <v>94</v>
      </c>
      <c r="D11" s="22">
        <v>12</v>
      </c>
      <c r="E11" s="22">
        <v>0</v>
      </c>
      <c r="F11" s="40">
        <v>0</v>
      </c>
      <c r="G11" s="22">
        <f t="shared" si="4"/>
        <v>0</v>
      </c>
      <c r="H11" s="40">
        <f t="shared" si="5"/>
        <v>0</v>
      </c>
      <c r="I11" s="22">
        <f>VLOOKUP(B11,'[1]District wise'!$C$6:$L$39,10,0)</f>
        <v>0</v>
      </c>
      <c r="J11" s="22">
        <f t="shared" si="6"/>
        <v>12</v>
      </c>
      <c r="K11" s="41">
        <f t="shared" si="7"/>
        <v>0</v>
      </c>
      <c r="L11" s="56">
        <f t="shared" si="8"/>
        <v>0</v>
      </c>
    </row>
    <row r="12" spans="1:12" x14ac:dyDescent="0.25">
      <c r="A12" s="7">
        <v>6</v>
      </c>
      <c r="B12" s="10" t="s">
        <v>8</v>
      </c>
      <c r="C12" s="22">
        <v>378</v>
      </c>
      <c r="D12" s="22">
        <v>56</v>
      </c>
      <c r="E12" s="22">
        <v>0</v>
      </c>
      <c r="F12" s="40">
        <v>0</v>
      </c>
      <c r="G12" s="22">
        <f t="shared" si="4"/>
        <v>0</v>
      </c>
      <c r="H12" s="40">
        <f t="shared" si="5"/>
        <v>0</v>
      </c>
      <c r="I12" s="22">
        <f>VLOOKUP(B12,'[1]District wise'!$C$6:$L$39,10,0)</f>
        <v>0</v>
      </c>
      <c r="J12" s="22">
        <f t="shared" si="6"/>
        <v>56</v>
      </c>
      <c r="K12" s="41">
        <f t="shared" si="7"/>
        <v>0</v>
      </c>
      <c r="L12" s="56">
        <f t="shared" si="8"/>
        <v>0</v>
      </c>
    </row>
    <row r="13" spans="1:12" x14ac:dyDescent="0.25">
      <c r="A13" s="7">
        <v>7</v>
      </c>
      <c r="B13" s="10" t="s">
        <v>9</v>
      </c>
      <c r="C13" s="22">
        <v>85</v>
      </c>
      <c r="D13" s="22">
        <v>0</v>
      </c>
      <c r="E13" s="22">
        <v>0</v>
      </c>
      <c r="F13" s="40">
        <v>0</v>
      </c>
      <c r="G13" s="22">
        <f t="shared" si="4"/>
        <v>0</v>
      </c>
      <c r="H13" s="40">
        <f t="shared" si="5"/>
        <v>0</v>
      </c>
      <c r="I13" s="22">
        <f>VLOOKUP(B13,'[1]District wise'!$C$6:$L$39,10,0)</f>
        <v>0</v>
      </c>
      <c r="J13" s="22">
        <f t="shared" si="6"/>
        <v>0</v>
      </c>
      <c r="K13" s="41">
        <f t="shared" si="7"/>
        <v>0</v>
      </c>
      <c r="L13" s="56">
        <f t="shared" si="8"/>
        <v>0</v>
      </c>
    </row>
    <row r="14" spans="1:12" x14ac:dyDescent="0.25">
      <c r="A14" s="7">
        <v>8</v>
      </c>
      <c r="B14" s="10" t="s">
        <v>10</v>
      </c>
      <c r="C14" s="22">
        <v>149</v>
      </c>
      <c r="D14" s="22">
        <v>0</v>
      </c>
      <c r="E14" s="22">
        <v>0</v>
      </c>
      <c r="F14" s="40">
        <v>0</v>
      </c>
      <c r="G14" s="22">
        <f t="shared" si="4"/>
        <v>0</v>
      </c>
      <c r="H14" s="40">
        <f t="shared" si="5"/>
        <v>0</v>
      </c>
      <c r="I14" s="22">
        <f>VLOOKUP(B14,'[1]District wise'!$C$6:$L$39,10,0)</f>
        <v>0</v>
      </c>
      <c r="J14" s="22">
        <f t="shared" si="6"/>
        <v>0</v>
      </c>
      <c r="K14" s="41">
        <f t="shared" si="7"/>
        <v>0</v>
      </c>
      <c r="L14" s="56">
        <f t="shared" si="8"/>
        <v>0</v>
      </c>
    </row>
    <row r="15" spans="1:12" x14ac:dyDescent="0.25">
      <c r="A15" s="7">
        <v>9</v>
      </c>
      <c r="B15" s="10" t="s">
        <v>11</v>
      </c>
      <c r="C15" s="22">
        <v>49</v>
      </c>
      <c r="D15" s="22">
        <v>0</v>
      </c>
      <c r="E15" s="22">
        <v>0</v>
      </c>
      <c r="F15" s="40">
        <v>0</v>
      </c>
      <c r="G15" s="22">
        <f t="shared" si="4"/>
        <v>0</v>
      </c>
      <c r="H15" s="40">
        <f t="shared" si="5"/>
        <v>0</v>
      </c>
      <c r="I15" s="22">
        <f>VLOOKUP(B15,'[1]District wise'!$C$6:$L$39,10,0)</f>
        <v>0</v>
      </c>
      <c r="J15" s="22">
        <f t="shared" si="6"/>
        <v>0</v>
      </c>
      <c r="K15" s="41">
        <f t="shared" si="7"/>
        <v>0</v>
      </c>
      <c r="L15" s="56">
        <f t="shared" si="8"/>
        <v>0</v>
      </c>
    </row>
    <row r="16" spans="1:12" x14ac:dyDescent="0.25">
      <c r="A16" s="7">
        <v>10</v>
      </c>
      <c r="B16" s="10" t="s">
        <v>12</v>
      </c>
      <c r="C16" s="22">
        <v>133</v>
      </c>
      <c r="D16" s="22">
        <v>0</v>
      </c>
      <c r="E16" s="22">
        <v>0</v>
      </c>
      <c r="F16" s="40">
        <v>0</v>
      </c>
      <c r="G16" s="22">
        <f t="shared" si="4"/>
        <v>0</v>
      </c>
      <c r="H16" s="40">
        <f t="shared" si="5"/>
        <v>0</v>
      </c>
      <c r="I16" s="22">
        <f>VLOOKUP(B16,'[1]District wise'!$C$6:$L$39,10,0)</f>
        <v>0</v>
      </c>
      <c r="J16" s="22">
        <f t="shared" si="6"/>
        <v>0</v>
      </c>
      <c r="K16" s="41">
        <f t="shared" si="7"/>
        <v>0</v>
      </c>
      <c r="L16" s="56">
        <f t="shared" si="8"/>
        <v>0</v>
      </c>
    </row>
    <row r="17" spans="1:12" x14ac:dyDescent="0.25">
      <c r="A17" s="7">
        <v>11</v>
      </c>
      <c r="B17" s="10" t="s">
        <v>13</v>
      </c>
      <c r="C17" s="22">
        <v>46</v>
      </c>
      <c r="D17" s="22">
        <v>3</v>
      </c>
      <c r="E17" s="22">
        <v>0</v>
      </c>
      <c r="F17" s="40">
        <v>0</v>
      </c>
      <c r="G17" s="22">
        <f t="shared" si="4"/>
        <v>0</v>
      </c>
      <c r="H17" s="40">
        <f t="shared" si="5"/>
        <v>0</v>
      </c>
      <c r="I17" s="22">
        <f>VLOOKUP(B17,'[1]District wise'!$C$6:$L$39,10,0)</f>
        <v>0</v>
      </c>
      <c r="J17" s="22">
        <f t="shared" si="6"/>
        <v>3</v>
      </c>
      <c r="K17" s="41">
        <f t="shared" si="7"/>
        <v>0</v>
      </c>
      <c r="L17" s="56">
        <f t="shared" si="8"/>
        <v>0</v>
      </c>
    </row>
    <row r="18" spans="1:12" x14ac:dyDescent="0.25">
      <c r="A18" s="7">
        <v>12</v>
      </c>
      <c r="B18" s="10" t="s">
        <v>88</v>
      </c>
      <c r="C18" s="22">
        <v>1</v>
      </c>
      <c r="D18" s="22">
        <v>0</v>
      </c>
      <c r="E18" s="22">
        <v>0</v>
      </c>
      <c r="F18" s="40">
        <v>0</v>
      </c>
      <c r="G18" s="22">
        <f t="shared" si="4"/>
        <v>0</v>
      </c>
      <c r="H18" s="40">
        <f t="shared" si="5"/>
        <v>0</v>
      </c>
      <c r="I18" s="22">
        <f>VLOOKUP(B18,'[1]District wise'!$C$6:$L$39,10,0)</f>
        <v>0</v>
      </c>
      <c r="J18" s="22">
        <f t="shared" si="6"/>
        <v>0</v>
      </c>
      <c r="K18" s="41">
        <f t="shared" si="7"/>
        <v>0</v>
      </c>
      <c r="L18" s="56">
        <f t="shared" si="8"/>
        <v>0</v>
      </c>
    </row>
    <row r="19" spans="1:12" x14ac:dyDescent="0.25">
      <c r="A19" s="7">
        <v>13</v>
      </c>
      <c r="B19" s="10" t="s">
        <v>15</v>
      </c>
      <c r="C19" s="22">
        <v>67</v>
      </c>
      <c r="D19" s="22">
        <v>25</v>
      </c>
      <c r="E19" s="22">
        <v>0</v>
      </c>
      <c r="F19" s="40">
        <v>0</v>
      </c>
      <c r="G19" s="22">
        <f t="shared" si="4"/>
        <v>0</v>
      </c>
      <c r="H19" s="40">
        <f t="shared" si="5"/>
        <v>0</v>
      </c>
      <c r="I19" s="22">
        <f>VLOOKUP(B19,'[1]District wise'!$C$6:$L$39,10,0)</f>
        <v>0</v>
      </c>
      <c r="J19" s="22">
        <f t="shared" si="6"/>
        <v>25</v>
      </c>
      <c r="K19" s="41">
        <f t="shared" si="7"/>
        <v>0</v>
      </c>
      <c r="L19" s="56">
        <f t="shared" si="8"/>
        <v>0</v>
      </c>
    </row>
    <row r="20" spans="1:12" x14ac:dyDescent="0.25">
      <c r="A20" s="7">
        <v>14</v>
      </c>
      <c r="B20" s="10" t="s">
        <v>16</v>
      </c>
      <c r="C20" s="22">
        <v>161</v>
      </c>
      <c r="D20" s="22">
        <v>9</v>
      </c>
      <c r="E20" s="22">
        <v>0</v>
      </c>
      <c r="F20" s="40">
        <v>0</v>
      </c>
      <c r="G20" s="22">
        <f t="shared" si="4"/>
        <v>0</v>
      </c>
      <c r="H20" s="40">
        <f t="shared" si="5"/>
        <v>0</v>
      </c>
      <c r="I20" s="22">
        <f>VLOOKUP(B20,'[1]District wise'!$C$6:$L$39,10,0)</f>
        <v>0</v>
      </c>
      <c r="J20" s="22">
        <f t="shared" si="6"/>
        <v>9</v>
      </c>
      <c r="K20" s="41">
        <f t="shared" si="7"/>
        <v>0</v>
      </c>
      <c r="L20" s="56">
        <f t="shared" si="8"/>
        <v>0</v>
      </c>
    </row>
    <row r="21" spans="1:12" x14ac:dyDescent="0.25">
      <c r="A21" s="7">
        <v>15</v>
      </c>
      <c r="B21" s="10" t="s">
        <v>17</v>
      </c>
      <c r="C21" s="22">
        <v>114</v>
      </c>
      <c r="D21" s="22">
        <v>21</v>
      </c>
      <c r="E21" s="22">
        <v>1</v>
      </c>
      <c r="F21" s="40">
        <v>1.46</v>
      </c>
      <c r="G21" s="22">
        <f t="shared" si="4"/>
        <v>1</v>
      </c>
      <c r="H21" s="40">
        <f t="shared" si="5"/>
        <v>1.46</v>
      </c>
      <c r="I21" s="22">
        <f>VLOOKUP(B21,'[1]District wise'!$C$6:$L$39,10,0)</f>
        <v>0</v>
      </c>
      <c r="J21" s="22">
        <f t="shared" si="6"/>
        <v>20</v>
      </c>
      <c r="K21" s="41">
        <f t="shared" si="7"/>
        <v>8.771929824561403E-3</v>
      </c>
      <c r="L21" s="56">
        <f t="shared" si="8"/>
        <v>1.4599999999999999E-5</v>
      </c>
    </row>
    <row r="22" spans="1:12" x14ac:dyDescent="0.25">
      <c r="A22" s="7">
        <v>16</v>
      </c>
      <c r="B22" s="10" t="s">
        <v>18</v>
      </c>
      <c r="C22" s="22">
        <v>149</v>
      </c>
      <c r="D22" s="22">
        <v>40</v>
      </c>
      <c r="E22" s="22">
        <v>1</v>
      </c>
      <c r="F22" s="40">
        <v>1</v>
      </c>
      <c r="G22" s="22">
        <f t="shared" si="4"/>
        <v>1</v>
      </c>
      <c r="H22" s="40">
        <f t="shared" si="5"/>
        <v>1</v>
      </c>
      <c r="I22" s="22">
        <f>VLOOKUP(B22,'[1]District wise'!$C$6:$L$39,10,0)</f>
        <v>0</v>
      </c>
      <c r="J22" s="22">
        <f t="shared" si="6"/>
        <v>39</v>
      </c>
      <c r="K22" s="41">
        <f t="shared" si="7"/>
        <v>6.7114093959731542E-3</v>
      </c>
      <c r="L22" s="56">
        <f t="shared" si="8"/>
        <v>1.0000000000000001E-5</v>
      </c>
    </row>
    <row r="23" spans="1:12" x14ac:dyDescent="0.25">
      <c r="A23" s="7">
        <v>17</v>
      </c>
      <c r="B23" s="10" t="s">
        <v>19</v>
      </c>
      <c r="C23" s="22">
        <v>214</v>
      </c>
      <c r="D23" s="22">
        <v>295</v>
      </c>
      <c r="E23" s="22">
        <v>10</v>
      </c>
      <c r="F23" s="40">
        <v>12.88</v>
      </c>
      <c r="G23" s="22">
        <f t="shared" si="4"/>
        <v>10</v>
      </c>
      <c r="H23" s="40">
        <f t="shared" si="5"/>
        <v>12.88</v>
      </c>
      <c r="I23" s="22">
        <f>VLOOKUP(B23,'[1]District wise'!$C$6:$L$39,10,0)</f>
        <v>1</v>
      </c>
      <c r="J23" s="22">
        <f t="shared" si="6"/>
        <v>284</v>
      </c>
      <c r="K23" s="41">
        <f t="shared" si="7"/>
        <v>4.6728971962616821E-2</v>
      </c>
      <c r="L23" s="56">
        <f t="shared" si="8"/>
        <v>1.2880000000000001E-4</v>
      </c>
    </row>
    <row r="24" spans="1:12" x14ac:dyDescent="0.25">
      <c r="A24" s="7">
        <v>18</v>
      </c>
      <c r="B24" s="10" t="s">
        <v>20</v>
      </c>
      <c r="C24" s="22">
        <v>93</v>
      </c>
      <c r="D24" s="22">
        <v>64</v>
      </c>
      <c r="E24" s="22">
        <v>3</v>
      </c>
      <c r="F24" s="40">
        <v>3.9</v>
      </c>
      <c r="G24" s="22">
        <f t="shared" si="4"/>
        <v>3</v>
      </c>
      <c r="H24" s="40">
        <f t="shared" si="5"/>
        <v>3.9</v>
      </c>
      <c r="I24" s="22">
        <f>VLOOKUP(B24,'[1]District wise'!$C$6:$L$39,10,0)</f>
        <v>1</v>
      </c>
      <c r="J24" s="22">
        <f t="shared" si="6"/>
        <v>60</v>
      </c>
      <c r="K24" s="41">
        <f t="shared" si="7"/>
        <v>3.2258064516129031E-2</v>
      </c>
      <c r="L24" s="56">
        <f t="shared" si="8"/>
        <v>3.8999999999999999E-5</v>
      </c>
    </row>
    <row r="25" spans="1:12" x14ac:dyDescent="0.25">
      <c r="A25" s="7">
        <v>19</v>
      </c>
      <c r="B25" s="10" t="s">
        <v>21</v>
      </c>
      <c r="C25" s="22">
        <v>259</v>
      </c>
      <c r="D25" s="22">
        <v>19</v>
      </c>
      <c r="E25" s="22">
        <v>3</v>
      </c>
      <c r="F25" s="40">
        <v>1.8</v>
      </c>
      <c r="G25" s="22">
        <f t="shared" si="4"/>
        <v>3</v>
      </c>
      <c r="H25" s="40">
        <f t="shared" si="5"/>
        <v>1.8</v>
      </c>
      <c r="I25" s="22">
        <f>VLOOKUP(B25,'[1]District wise'!$C$6:$L$39,10,0)</f>
        <v>0</v>
      </c>
      <c r="J25" s="22">
        <f t="shared" si="6"/>
        <v>16</v>
      </c>
      <c r="K25" s="41">
        <f t="shared" si="7"/>
        <v>1.1583011583011582E-2</v>
      </c>
      <c r="L25" s="56">
        <f t="shared" si="8"/>
        <v>1.8E-5</v>
      </c>
    </row>
    <row r="26" spans="1:12" x14ac:dyDescent="0.25">
      <c r="A26" s="7">
        <v>20</v>
      </c>
      <c r="B26" s="10" t="s">
        <v>105</v>
      </c>
      <c r="C26" s="22">
        <v>229</v>
      </c>
      <c r="D26" s="22">
        <v>44</v>
      </c>
      <c r="E26" s="22">
        <v>2</v>
      </c>
      <c r="F26" s="40">
        <v>1.75</v>
      </c>
      <c r="G26" s="22">
        <f t="shared" si="4"/>
        <v>2</v>
      </c>
      <c r="H26" s="40">
        <f t="shared" si="5"/>
        <v>1.75</v>
      </c>
      <c r="I26" s="22">
        <f>VLOOKUP(B26,'[1]District wise'!$C$6:$L$39,10,0)</f>
        <v>0</v>
      </c>
      <c r="J26" s="22">
        <f t="shared" si="6"/>
        <v>42</v>
      </c>
      <c r="K26" s="41">
        <f t="shared" si="7"/>
        <v>8.7336244541484712E-3</v>
      </c>
      <c r="L26" s="56">
        <f t="shared" si="8"/>
        <v>1.7499999999999998E-5</v>
      </c>
    </row>
    <row r="27" spans="1:12" x14ac:dyDescent="0.25">
      <c r="A27" s="7">
        <v>21</v>
      </c>
      <c r="B27" s="10" t="s">
        <v>22</v>
      </c>
      <c r="C27" s="22">
        <v>87</v>
      </c>
      <c r="D27" s="22">
        <v>21</v>
      </c>
      <c r="E27" s="22">
        <v>0</v>
      </c>
      <c r="F27" s="40">
        <v>0</v>
      </c>
      <c r="G27" s="22">
        <f t="shared" si="4"/>
        <v>0</v>
      </c>
      <c r="H27" s="40">
        <f t="shared" si="5"/>
        <v>0</v>
      </c>
      <c r="I27" s="22">
        <f>VLOOKUP(B27,'[1]District wise'!$C$6:$L$39,10,0)</f>
        <v>0</v>
      </c>
      <c r="J27" s="22">
        <f t="shared" si="6"/>
        <v>21</v>
      </c>
      <c r="K27" s="41">
        <f t="shared" si="7"/>
        <v>0</v>
      </c>
      <c r="L27" s="56">
        <f t="shared" si="8"/>
        <v>0</v>
      </c>
    </row>
    <row r="28" spans="1:12" x14ac:dyDescent="0.25">
      <c r="A28" s="7">
        <v>22</v>
      </c>
      <c r="B28" s="10" t="s">
        <v>24</v>
      </c>
      <c r="C28" s="22">
        <v>67</v>
      </c>
      <c r="D28" s="22">
        <v>2</v>
      </c>
      <c r="E28" s="22">
        <v>0</v>
      </c>
      <c r="F28" s="40">
        <v>0</v>
      </c>
      <c r="G28" s="22">
        <f t="shared" si="4"/>
        <v>0</v>
      </c>
      <c r="H28" s="40">
        <f t="shared" si="5"/>
        <v>0</v>
      </c>
      <c r="I28" s="22">
        <f>VLOOKUP(B28,'[1]District wise'!$C$6:$L$39,10,0)</f>
        <v>0</v>
      </c>
      <c r="J28" s="22">
        <f t="shared" si="6"/>
        <v>2</v>
      </c>
      <c r="K28" s="41">
        <f t="shared" si="7"/>
        <v>0</v>
      </c>
      <c r="L28" s="56">
        <f t="shared" si="8"/>
        <v>0</v>
      </c>
    </row>
    <row r="29" spans="1:12" x14ac:dyDescent="0.25">
      <c r="A29" s="7">
        <v>23</v>
      </c>
      <c r="B29" s="10" t="s">
        <v>25</v>
      </c>
      <c r="C29" s="22">
        <v>14</v>
      </c>
      <c r="D29" s="22">
        <v>0</v>
      </c>
      <c r="E29" s="22">
        <v>0</v>
      </c>
      <c r="F29" s="40">
        <v>0</v>
      </c>
      <c r="G29" s="22">
        <f t="shared" si="4"/>
        <v>0</v>
      </c>
      <c r="H29" s="40">
        <f t="shared" si="5"/>
        <v>0</v>
      </c>
      <c r="I29" s="22">
        <f>VLOOKUP(B29,'[1]District wise'!$C$6:$L$39,10,0)</f>
        <v>0</v>
      </c>
      <c r="J29" s="22">
        <f t="shared" si="6"/>
        <v>0</v>
      </c>
      <c r="K29" s="41">
        <f t="shared" si="7"/>
        <v>0</v>
      </c>
      <c r="L29" s="56">
        <f t="shared" si="8"/>
        <v>0</v>
      </c>
    </row>
    <row r="30" spans="1:12" x14ac:dyDescent="0.25">
      <c r="A30" s="7">
        <v>24</v>
      </c>
      <c r="B30" s="10" t="s">
        <v>26</v>
      </c>
      <c r="C30" s="22">
        <v>55</v>
      </c>
      <c r="D30" s="22">
        <v>0</v>
      </c>
      <c r="E30" s="22">
        <v>0</v>
      </c>
      <c r="F30" s="40">
        <v>0</v>
      </c>
      <c r="G30" s="22">
        <f t="shared" si="4"/>
        <v>0</v>
      </c>
      <c r="H30" s="40">
        <f t="shared" si="5"/>
        <v>0</v>
      </c>
      <c r="I30" s="22">
        <f>VLOOKUP(B30,'[1]District wise'!$C$6:$L$39,10,0)</f>
        <v>0</v>
      </c>
      <c r="J30" s="22">
        <f t="shared" si="6"/>
        <v>0</v>
      </c>
      <c r="K30" s="41">
        <f t="shared" si="7"/>
        <v>0</v>
      </c>
      <c r="L30" s="56">
        <f t="shared" si="8"/>
        <v>0</v>
      </c>
    </row>
    <row r="31" spans="1:12" x14ac:dyDescent="0.25">
      <c r="A31" s="7">
        <v>25</v>
      </c>
      <c r="B31" s="10" t="s">
        <v>89</v>
      </c>
      <c r="C31" s="22">
        <v>133</v>
      </c>
      <c r="D31" s="22">
        <v>0</v>
      </c>
      <c r="E31" s="22">
        <v>0</v>
      </c>
      <c r="F31" s="40">
        <v>0</v>
      </c>
      <c r="G31" s="22">
        <f t="shared" si="4"/>
        <v>0</v>
      </c>
      <c r="H31" s="40">
        <f t="shared" si="5"/>
        <v>0</v>
      </c>
      <c r="I31" s="22">
        <f>VLOOKUP(B31,'[1]District wise'!$C$6:$L$39,10,0)</f>
        <v>0</v>
      </c>
      <c r="J31" s="22">
        <f t="shared" si="6"/>
        <v>0</v>
      </c>
      <c r="K31" s="41">
        <f t="shared" si="7"/>
        <v>0</v>
      </c>
      <c r="L31" s="56">
        <f t="shared" si="8"/>
        <v>0</v>
      </c>
    </row>
    <row r="32" spans="1:12" x14ac:dyDescent="0.25">
      <c r="A32" s="7">
        <v>26</v>
      </c>
      <c r="B32" s="10" t="s">
        <v>28</v>
      </c>
      <c r="C32" s="22">
        <v>163</v>
      </c>
      <c r="D32" s="22">
        <v>95</v>
      </c>
      <c r="E32" s="22">
        <v>7</v>
      </c>
      <c r="F32" s="40">
        <v>10.32</v>
      </c>
      <c r="G32" s="22">
        <f t="shared" si="4"/>
        <v>7</v>
      </c>
      <c r="H32" s="40">
        <f t="shared" si="5"/>
        <v>10.32</v>
      </c>
      <c r="I32" s="22">
        <f>VLOOKUP(B32,'[1]District wise'!$C$6:$L$39,10,0)</f>
        <v>0</v>
      </c>
      <c r="J32" s="22">
        <f t="shared" si="6"/>
        <v>88</v>
      </c>
      <c r="K32" s="41">
        <f t="shared" si="7"/>
        <v>4.2944785276073622E-2</v>
      </c>
      <c r="L32" s="56">
        <f t="shared" si="8"/>
        <v>1.032E-4</v>
      </c>
    </row>
    <row r="33" spans="1:12" x14ac:dyDescent="0.25">
      <c r="A33" s="7">
        <v>27</v>
      </c>
      <c r="B33" s="10" t="s">
        <v>29</v>
      </c>
      <c r="C33" s="22">
        <v>67</v>
      </c>
      <c r="D33" s="22">
        <v>25</v>
      </c>
      <c r="E33" s="22">
        <v>2</v>
      </c>
      <c r="F33" s="40">
        <v>1.5</v>
      </c>
      <c r="G33" s="22">
        <f t="shared" si="4"/>
        <v>2</v>
      </c>
      <c r="H33" s="40">
        <f t="shared" si="5"/>
        <v>1.5</v>
      </c>
      <c r="I33" s="22">
        <f>VLOOKUP(B33,'[1]District wise'!$C$6:$L$39,10,0)</f>
        <v>0</v>
      </c>
      <c r="J33" s="22">
        <f t="shared" si="6"/>
        <v>23</v>
      </c>
      <c r="K33" s="41">
        <f t="shared" si="7"/>
        <v>2.9850746268656716E-2</v>
      </c>
      <c r="L33" s="56">
        <f t="shared" si="8"/>
        <v>1.5E-5</v>
      </c>
    </row>
    <row r="34" spans="1:12" x14ac:dyDescent="0.25">
      <c r="A34" s="7">
        <v>28</v>
      </c>
      <c r="B34" s="10" t="s">
        <v>30</v>
      </c>
      <c r="C34" s="22">
        <v>273</v>
      </c>
      <c r="D34" s="22">
        <v>23</v>
      </c>
      <c r="E34" s="22">
        <v>8</v>
      </c>
      <c r="F34" s="40">
        <v>10.324999999999999</v>
      </c>
      <c r="G34" s="22">
        <f t="shared" si="4"/>
        <v>8</v>
      </c>
      <c r="H34" s="40">
        <f t="shared" si="5"/>
        <v>10.324999999999999</v>
      </c>
      <c r="I34" s="22">
        <f>VLOOKUP(B34,'[1]District wise'!$C$6:$L$39,10,0)</f>
        <v>3</v>
      </c>
      <c r="J34" s="22">
        <f t="shared" si="6"/>
        <v>12</v>
      </c>
      <c r="K34" s="41">
        <f t="shared" si="7"/>
        <v>2.9304029304029304E-2</v>
      </c>
      <c r="L34" s="56">
        <f t="shared" si="8"/>
        <v>1.0324999999999999E-4</v>
      </c>
    </row>
    <row r="35" spans="1:12" x14ac:dyDescent="0.25">
      <c r="A35" s="7">
        <v>29</v>
      </c>
      <c r="B35" s="10" t="s">
        <v>31</v>
      </c>
      <c r="C35" s="22">
        <v>173</v>
      </c>
      <c r="D35" s="22">
        <v>7</v>
      </c>
      <c r="E35" s="22">
        <v>1</v>
      </c>
      <c r="F35" s="40">
        <v>0.8</v>
      </c>
      <c r="G35" s="22">
        <f t="shared" si="4"/>
        <v>1</v>
      </c>
      <c r="H35" s="40">
        <f t="shared" si="5"/>
        <v>0.8</v>
      </c>
      <c r="I35" s="22">
        <f>VLOOKUP(B35,'[1]District wise'!$C$6:$L$39,10,0)</f>
        <v>0</v>
      </c>
      <c r="J35" s="22">
        <f t="shared" si="6"/>
        <v>6</v>
      </c>
      <c r="K35" s="41">
        <f t="shared" si="7"/>
        <v>5.7803468208092483E-3</v>
      </c>
      <c r="L35" s="56">
        <f t="shared" si="8"/>
        <v>7.9999999999999996E-6</v>
      </c>
    </row>
    <row r="36" spans="1:12" x14ac:dyDescent="0.25">
      <c r="A36" s="7">
        <v>30</v>
      </c>
      <c r="B36" s="10" t="s">
        <v>32</v>
      </c>
      <c r="C36" s="22">
        <v>133</v>
      </c>
      <c r="D36" s="22">
        <v>0</v>
      </c>
      <c r="E36" s="22">
        <v>0</v>
      </c>
      <c r="F36" s="40">
        <v>0</v>
      </c>
      <c r="G36" s="22">
        <f t="shared" si="4"/>
        <v>0</v>
      </c>
      <c r="H36" s="40">
        <f t="shared" si="5"/>
        <v>0</v>
      </c>
      <c r="I36" s="22">
        <f>VLOOKUP(B36,'[1]District wise'!$C$6:$L$39,10,0)</f>
        <v>0</v>
      </c>
      <c r="J36" s="22">
        <f t="shared" si="6"/>
        <v>0</v>
      </c>
      <c r="K36" s="41">
        <f t="shared" si="7"/>
        <v>0</v>
      </c>
      <c r="L36" s="56">
        <f t="shared" si="8"/>
        <v>0</v>
      </c>
    </row>
    <row r="37" spans="1:12" x14ac:dyDescent="0.25">
      <c r="A37" s="7">
        <v>31</v>
      </c>
      <c r="B37" s="10" t="s">
        <v>33</v>
      </c>
      <c r="C37" s="22">
        <v>231</v>
      </c>
      <c r="D37" s="22">
        <v>94</v>
      </c>
      <c r="E37" s="22">
        <v>0</v>
      </c>
      <c r="F37" s="40">
        <v>0</v>
      </c>
      <c r="G37" s="22">
        <f t="shared" si="4"/>
        <v>0</v>
      </c>
      <c r="H37" s="40">
        <f t="shared" si="5"/>
        <v>0</v>
      </c>
      <c r="I37" s="22">
        <f>VLOOKUP(B37,'[1]District wise'!$C$6:$L$39,10,0)</f>
        <v>0</v>
      </c>
      <c r="J37" s="22">
        <f t="shared" si="6"/>
        <v>94</v>
      </c>
      <c r="K37" s="41">
        <f t="shared" si="7"/>
        <v>0</v>
      </c>
      <c r="L37" s="56">
        <f t="shared" si="8"/>
        <v>0</v>
      </c>
    </row>
    <row r="38" spans="1:12" x14ac:dyDescent="0.25">
      <c r="A38" s="7">
        <v>32</v>
      </c>
      <c r="B38" s="10" t="s">
        <v>34</v>
      </c>
      <c r="C38" s="22">
        <v>11</v>
      </c>
      <c r="D38" s="22">
        <v>0</v>
      </c>
      <c r="E38" s="22">
        <v>0</v>
      </c>
      <c r="F38" s="40">
        <v>0</v>
      </c>
      <c r="G38" s="22">
        <f t="shared" si="4"/>
        <v>0</v>
      </c>
      <c r="H38" s="40">
        <f t="shared" si="5"/>
        <v>0</v>
      </c>
      <c r="I38" s="22">
        <f>VLOOKUP(B38,'[1]District wise'!$C$6:$L$39,10,0)</f>
        <v>0</v>
      </c>
      <c r="J38" s="22">
        <f t="shared" si="6"/>
        <v>0</v>
      </c>
      <c r="K38" s="41">
        <f t="shared" si="7"/>
        <v>0</v>
      </c>
      <c r="L38" s="56">
        <f t="shared" si="8"/>
        <v>0</v>
      </c>
    </row>
    <row r="39" spans="1:12" x14ac:dyDescent="0.25">
      <c r="A39" s="7">
        <v>33</v>
      </c>
      <c r="B39" s="10" t="s">
        <v>35</v>
      </c>
      <c r="C39" s="22">
        <v>151</v>
      </c>
      <c r="D39" s="22">
        <v>0</v>
      </c>
      <c r="E39" s="22">
        <v>0</v>
      </c>
      <c r="F39" s="40">
        <v>0</v>
      </c>
      <c r="G39" s="22">
        <f t="shared" si="4"/>
        <v>0</v>
      </c>
      <c r="H39" s="40">
        <f t="shared" si="5"/>
        <v>0</v>
      </c>
      <c r="I39" s="22">
        <f>VLOOKUP(B39,'[1]District wise'!$C$6:$L$39,10,0)</f>
        <v>0</v>
      </c>
      <c r="J39" s="22">
        <f t="shared" si="6"/>
        <v>0</v>
      </c>
      <c r="K39" s="41">
        <f t="shared" si="7"/>
        <v>0</v>
      </c>
      <c r="L39" s="56">
        <f t="shared" si="8"/>
        <v>0</v>
      </c>
    </row>
    <row r="40" spans="1:12" x14ac:dyDescent="0.25">
      <c r="A40" s="7">
        <v>34</v>
      </c>
      <c r="B40" s="10" t="s">
        <v>36</v>
      </c>
      <c r="C40" s="22">
        <v>57</v>
      </c>
      <c r="D40" s="22">
        <v>0</v>
      </c>
      <c r="E40" s="22">
        <v>0</v>
      </c>
      <c r="F40" s="40">
        <v>0</v>
      </c>
      <c r="G40" s="22">
        <f t="shared" si="4"/>
        <v>0</v>
      </c>
      <c r="H40" s="40">
        <f t="shared" si="5"/>
        <v>0</v>
      </c>
      <c r="I40" s="22">
        <f>VLOOKUP(B40,'[1]District wise'!$C$6:$L$39,10,0)</f>
        <v>0</v>
      </c>
      <c r="J40" s="22">
        <f t="shared" si="6"/>
        <v>0</v>
      </c>
      <c r="K40" s="41">
        <f t="shared" si="7"/>
        <v>0</v>
      </c>
      <c r="L40" s="56">
        <f t="shared" si="8"/>
        <v>0</v>
      </c>
    </row>
    <row r="41" spans="1:12" s="66" customFormat="1" ht="19.5" x14ac:dyDescent="0.4">
      <c r="A41" s="85" t="s">
        <v>74</v>
      </c>
      <c r="B41" s="86"/>
      <c r="C41" s="33">
        <f>SUM(C7:C40)</f>
        <v>5000</v>
      </c>
      <c r="D41" s="33">
        <f t="shared" ref="D41:E41" si="9">SUM(D7:D40)</f>
        <v>903</v>
      </c>
      <c r="E41" s="33">
        <f t="shared" si="9"/>
        <v>39</v>
      </c>
      <c r="F41" s="34">
        <f>SUM(F7:F40)</f>
        <v>47.284999999999997</v>
      </c>
      <c r="G41" s="33">
        <f>SUM(G7:G40)</f>
        <v>39</v>
      </c>
      <c r="H41" s="34">
        <f>SUM(H7:H40)</f>
        <v>47.284999999999997</v>
      </c>
      <c r="I41" s="33">
        <f>SUM(I7:I40)</f>
        <v>6</v>
      </c>
      <c r="J41" s="33">
        <f t="shared" ref="J41" si="10">SUM(J7:J40)</f>
        <v>858</v>
      </c>
      <c r="K41" s="35">
        <f t="shared" ref="K41" si="11">(E41/C41)</f>
        <v>7.7999999999999996E-3</v>
      </c>
      <c r="L41"/>
    </row>
    <row r="42" spans="1:12" ht="15.75" x14ac:dyDescent="0.25">
      <c r="A42" s="25" t="s">
        <v>61</v>
      </c>
      <c r="B42" s="1"/>
      <c r="C42" s="1"/>
      <c r="D42" s="1"/>
      <c r="E42" s="1"/>
      <c r="F42" s="1">
        <v>0</v>
      </c>
      <c r="G42" s="1"/>
      <c r="H42" s="1"/>
      <c r="I42" s="1"/>
      <c r="J42" s="1"/>
      <c r="K42" s="1"/>
    </row>
  </sheetData>
  <sortState xmlns:xlrd2="http://schemas.microsoft.com/office/spreadsheetml/2017/richdata2" ref="B8:K40">
    <sortCondition ref="B7"/>
  </sortState>
  <mergeCells count="10">
    <mergeCell ref="A41:B41"/>
    <mergeCell ref="B1:I1"/>
    <mergeCell ref="A2:K2"/>
    <mergeCell ref="A3:K3"/>
    <mergeCell ref="B4:J4"/>
    <mergeCell ref="A5:A6"/>
    <mergeCell ref="B5:B6"/>
    <mergeCell ref="E5:F5"/>
    <mergeCell ref="G5:H5"/>
    <mergeCell ref="K5:K6"/>
  </mergeCells>
  <printOptions horizontalCentered="1" verticalCentered="1"/>
  <pageMargins left="0.74803149606299213" right="0.70866141732283472" top="0.70866141732283472" bottom="0.70866141732283472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P21"/>
  <sheetViews>
    <sheetView view="pageBreakPreview" zoomScale="90" zoomScaleSheetLayoutView="90" workbookViewId="0">
      <pane xSplit="2" ySplit="5" topLeftCell="C6" activePane="bottomRight" state="frozen"/>
      <selection activeCell="H32" sqref="H32"/>
      <selection pane="topRight" activeCell="H32" sqref="H32"/>
      <selection pane="bottomLeft" activeCell="H32" sqref="H32"/>
      <selection pane="bottomRight" activeCell="A2" sqref="A2:H2"/>
    </sheetView>
  </sheetViews>
  <sheetFormatPr defaultRowHeight="15" x14ac:dyDescent="0.25"/>
  <cols>
    <col min="1" max="1" width="6.28515625" customWidth="1"/>
    <col min="2" max="2" width="36.140625" customWidth="1"/>
    <col min="3" max="3" width="11.28515625" customWidth="1"/>
    <col min="4" max="4" width="14.28515625" customWidth="1"/>
    <col min="5" max="5" width="14.7109375" customWidth="1"/>
    <col min="6" max="6" width="12.85546875" customWidth="1"/>
    <col min="7" max="7" width="12.140625" customWidth="1"/>
    <col min="8" max="8" width="14.85546875" style="56" customWidth="1"/>
    <col min="9" max="9" width="0" hidden="1" customWidth="1"/>
    <col min="10" max="10" width="9.140625" style="67" hidden="1" customWidth="1"/>
    <col min="11" max="11" width="10.7109375" style="67" hidden="1" customWidth="1"/>
    <col min="12" max="12" width="6.140625" style="67" hidden="1" customWidth="1"/>
    <col min="13" max="13" width="6" style="67" hidden="1" customWidth="1"/>
    <col min="14" max="14" width="5.85546875" style="67" hidden="1" customWidth="1"/>
    <col min="15" max="15" width="4.7109375" style="67" hidden="1" customWidth="1"/>
    <col min="16" max="16" width="4.85546875" style="67" hidden="1" customWidth="1"/>
    <col min="17" max="17" width="0" hidden="1" customWidth="1"/>
  </cols>
  <sheetData>
    <row r="1" spans="1:16" ht="24.75" x14ac:dyDescent="0.5">
      <c r="A1" s="1"/>
      <c r="B1" s="87" t="s">
        <v>142</v>
      </c>
      <c r="C1" s="87"/>
      <c r="D1" s="87"/>
      <c r="E1" s="87"/>
      <c r="F1" s="87"/>
      <c r="G1" s="87"/>
      <c r="H1" s="5" t="s">
        <v>91</v>
      </c>
    </row>
    <row r="2" spans="1:16" ht="21" customHeight="1" x14ac:dyDescent="0.25">
      <c r="A2" s="91" t="s">
        <v>69</v>
      </c>
      <c r="B2" s="91"/>
      <c r="C2" s="91"/>
      <c r="D2" s="91"/>
      <c r="E2" s="91"/>
      <c r="F2" s="91"/>
      <c r="G2" s="91"/>
      <c r="H2" s="91"/>
    </row>
    <row r="3" spans="1:16" ht="20.25" customHeight="1" x14ac:dyDescent="0.25">
      <c r="A3" s="91" t="s">
        <v>136</v>
      </c>
      <c r="B3" s="91"/>
      <c r="C3" s="91"/>
      <c r="D3" s="91"/>
      <c r="E3" s="91"/>
      <c r="F3" s="91"/>
      <c r="G3" s="91"/>
      <c r="H3" s="91"/>
    </row>
    <row r="4" spans="1:16" ht="18.75" customHeight="1" x14ac:dyDescent="0.25">
      <c r="A4" s="92" t="s">
        <v>63</v>
      </c>
      <c r="B4" s="96" t="s">
        <v>37</v>
      </c>
      <c r="C4" s="92" t="s">
        <v>101</v>
      </c>
      <c r="D4" s="89" t="s">
        <v>75</v>
      </c>
      <c r="E4" s="89"/>
      <c r="F4" s="89"/>
      <c r="G4" s="90"/>
      <c r="H4" s="94" t="s">
        <v>127</v>
      </c>
    </row>
    <row r="5" spans="1:16" ht="45" customHeight="1" x14ac:dyDescent="0.25">
      <c r="A5" s="93"/>
      <c r="B5" s="96"/>
      <c r="C5" s="93"/>
      <c r="D5" s="6" t="s">
        <v>92</v>
      </c>
      <c r="E5" s="14" t="s">
        <v>64</v>
      </c>
      <c r="F5" s="14" t="s">
        <v>38</v>
      </c>
      <c r="G5" s="14" t="s">
        <v>39</v>
      </c>
      <c r="H5" s="95"/>
      <c r="K5" s="68"/>
      <c r="L5" s="69" t="s">
        <v>119</v>
      </c>
      <c r="M5" s="69" t="s">
        <v>120</v>
      </c>
      <c r="N5" s="69" t="s">
        <v>113</v>
      </c>
      <c r="O5" s="69" t="s">
        <v>121</v>
      </c>
      <c r="P5" s="69" t="s">
        <v>114</v>
      </c>
    </row>
    <row r="6" spans="1:16" ht="15.75" x14ac:dyDescent="0.25">
      <c r="A6" s="14">
        <v>1</v>
      </c>
      <c r="B6" s="15" t="s">
        <v>40</v>
      </c>
      <c r="C6" s="2">
        <v>74</v>
      </c>
      <c r="D6" s="2">
        <v>21</v>
      </c>
      <c r="E6" s="2">
        <v>2</v>
      </c>
      <c r="F6" s="2">
        <v>0</v>
      </c>
      <c r="G6" s="2">
        <f t="shared" ref="G6:G18" si="0">D6-E6-F6</f>
        <v>19</v>
      </c>
      <c r="H6" s="28">
        <f t="shared" ref="H6:H19" si="1">(E6/C6)</f>
        <v>2.7027027027027029E-2</v>
      </c>
    </row>
    <row r="7" spans="1:16" ht="15.75" x14ac:dyDescent="0.25">
      <c r="A7" s="14">
        <v>2</v>
      </c>
      <c r="B7" s="15" t="s">
        <v>41</v>
      </c>
      <c r="C7" s="2">
        <v>29</v>
      </c>
      <c r="D7" s="2">
        <v>7</v>
      </c>
      <c r="E7" s="2">
        <v>2</v>
      </c>
      <c r="F7" s="2">
        <v>0</v>
      </c>
      <c r="G7" s="2">
        <f t="shared" si="0"/>
        <v>5</v>
      </c>
      <c r="H7" s="28">
        <f t="shared" si="1"/>
        <v>6.8965517241379309E-2</v>
      </c>
      <c r="L7" s="70">
        <v>2</v>
      </c>
      <c r="M7" s="67">
        <v>0</v>
      </c>
      <c r="N7" s="67">
        <v>0</v>
      </c>
      <c r="O7" s="67">
        <v>0</v>
      </c>
      <c r="P7" s="70">
        <f>M7-N7-O7</f>
        <v>0</v>
      </c>
    </row>
    <row r="8" spans="1:16" ht="15.75" x14ac:dyDescent="0.25">
      <c r="A8" s="14">
        <v>3</v>
      </c>
      <c r="B8" s="15" t="s">
        <v>42</v>
      </c>
      <c r="C8" s="2">
        <v>80</v>
      </c>
      <c r="D8" s="2">
        <v>10</v>
      </c>
      <c r="E8" s="2">
        <v>0</v>
      </c>
      <c r="F8" s="2">
        <v>0</v>
      </c>
      <c r="G8" s="2">
        <f t="shared" si="0"/>
        <v>10</v>
      </c>
      <c r="H8" s="28">
        <f t="shared" si="1"/>
        <v>0</v>
      </c>
      <c r="L8" s="70">
        <v>1</v>
      </c>
      <c r="M8" s="67">
        <v>0</v>
      </c>
      <c r="N8" s="67">
        <v>0</v>
      </c>
      <c r="O8" s="67">
        <v>0</v>
      </c>
      <c r="P8" s="70">
        <f t="shared" ref="P8:P9" si="2">M8-N8-O8</f>
        <v>0</v>
      </c>
    </row>
    <row r="9" spans="1:16" ht="15.75" x14ac:dyDescent="0.25">
      <c r="A9" s="14">
        <v>4</v>
      </c>
      <c r="B9" s="15" t="s">
        <v>43</v>
      </c>
      <c r="C9" s="2">
        <v>18</v>
      </c>
      <c r="D9" s="2">
        <v>4</v>
      </c>
      <c r="E9" s="2">
        <v>0</v>
      </c>
      <c r="F9" s="2">
        <v>0</v>
      </c>
      <c r="G9" s="2">
        <f t="shared" si="0"/>
        <v>4</v>
      </c>
      <c r="H9" s="28">
        <f t="shared" si="1"/>
        <v>0</v>
      </c>
      <c r="K9" s="71" t="s">
        <v>117</v>
      </c>
      <c r="L9" s="72">
        <f>SUM(L7:L8)</f>
        <v>3</v>
      </c>
      <c r="M9" s="71">
        <f t="shared" ref="M9:O9" si="3">SUM(M7:M8)</f>
        <v>0</v>
      </c>
      <c r="N9" s="71">
        <f t="shared" si="3"/>
        <v>0</v>
      </c>
      <c r="O9" s="71">
        <f t="shared" si="3"/>
        <v>0</v>
      </c>
      <c r="P9" s="70">
        <f t="shared" si="2"/>
        <v>0</v>
      </c>
    </row>
    <row r="10" spans="1:16" ht="15.75" x14ac:dyDescent="0.25">
      <c r="A10" s="14">
        <v>5</v>
      </c>
      <c r="B10" s="15" t="s">
        <v>44</v>
      </c>
      <c r="C10" s="2">
        <v>6</v>
      </c>
      <c r="D10" s="2">
        <v>5</v>
      </c>
      <c r="E10" s="2">
        <v>5</v>
      </c>
      <c r="F10" s="2">
        <v>0</v>
      </c>
      <c r="G10" s="2">
        <f t="shared" si="0"/>
        <v>0</v>
      </c>
      <c r="H10" s="28">
        <f t="shared" si="1"/>
        <v>0.83333333333333337</v>
      </c>
    </row>
    <row r="11" spans="1:16" ht="15.75" x14ac:dyDescent="0.25">
      <c r="A11" s="14">
        <v>6</v>
      </c>
      <c r="B11" s="15" t="s">
        <v>45</v>
      </c>
      <c r="C11" s="2">
        <v>18</v>
      </c>
      <c r="D11" s="2">
        <v>14</v>
      </c>
      <c r="E11" s="2">
        <v>2</v>
      </c>
      <c r="F11" s="2">
        <v>0</v>
      </c>
      <c r="G11" s="2">
        <f t="shared" si="0"/>
        <v>12</v>
      </c>
      <c r="H11" s="28">
        <f t="shared" si="1"/>
        <v>0.1111111111111111</v>
      </c>
    </row>
    <row r="12" spans="1:16" ht="15.75" x14ac:dyDescent="0.25">
      <c r="A12" s="14">
        <v>7</v>
      </c>
      <c r="B12" s="15" t="s">
        <v>46</v>
      </c>
      <c r="C12" s="2">
        <v>7</v>
      </c>
      <c r="D12" s="2">
        <v>2</v>
      </c>
      <c r="E12" s="2">
        <v>1</v>
      </c>
      <c r="F12" s="2">
        <v>0</v>
      </c>
      <c r="G12" s="2">
        <f t="shared" si="0"/>
        <v>1</v>
      </c>
      <c r="H12" s="28">
        <f t="shared" si="1"/>
        <v>0.14285714285714285</v>
      </c>
    </row>
    <row r="13" spans="1:16" ht="15.75" x14ac:dyDescent="0.25">
      <c r="A13" s="14">
        <v>8</v>
      </c>
      <c r="B13" s="15" t="s">
        <v>47</v>
      </c>
      <c r="C13" s="2">
        <v>7</v>
      </c>
      <c r="D13" s="2">
        <v>3</v>
      </c>
      <c r="E13" s="2">
        <v>2</v>
      </c>
      <c r="F13" s="2">
        <v>0</v>
      </c>
      <c r="G13" s="2">
        <f t="shared" si="0"/>
        <v>1</v>
      </c>
      <c r="H13" s="28">
        <f t="shared" si="1"/>
        <v>0.2857142857142857</v>
      </c>
      <c r="L13" s="70">
        <v>0</v>
      </c>
      <c r="M13" s="67">
        <v>0</v>
      </c>
      <c r="N13" s="67">
        <v>0</v>
      </c>
      <c r="O13" s="67">
        <v>0</v>
      </c>
      <c r="P13" s="70">
        <f>M13-N13-O13</f>
        <v>0</v>
      </c>
    </row>
    <row r="14" spans="1:16" ht="15.75" x14ac:dyDescent="0.25">
      <c r="A14" s="14">
        <v>9</v>
      </c>
      <c r="B14" s="15" t="s">
        <v>48</v>
      </c>
      <c r="C14" s="2">
        <v>8</v>
      </c>
      <c r="D14" s="2">
        <v>9</v>
      </c>
      <c r="E14" s="2">
        <v>0</v>
      </c>
      <c r="F14" s="2">
        <v>0</v>
      </c>
      <c r="G14" s="2">
        <f t="shared" si="0"/>
        <v>9</v>
      </c>
      <c r="H14" s="28">
        <f t="shared" si="1"/>
        <v>0</v>
      </c>
      <c r="L14" s="70">
        <v>3</v>
      </c>
      <c r="M14" s="67">
        <v>0</v>
      </c>
      <c r="N14" s="67">
        <v>0</v>
      </c>
      <c r="O14" s="67">
        <v>0</v>
      </c>
      <c r="P14" s="70">
        <f t="shared" ref="P14:P19" si="4">M14-N14-O14</f>
        <v>0</v>
      </c>
    </row>
    <row r="15" spans="1:16" ht="15.75" x14ac:dyDescent="0.25">
      <c r="A15" s="14">
        <v>10</v>
      </c>
      <c r="B15" s="15" t="s">
        <v>49</v>
      </c>
      <c r="C15" s="2">
        <v>3</v>
      </c>
      <c r="D15" s="2">
        <v>52</v>
      </c>
      <c r="E15" s="2">
        <v>0</v>
      </c>
      <c r="F15" s="2">
        <v>0</v>
      </c>
      <c r="G15" s="2">
        <f t="shared" si="0"/>
        <v>52</v>
      </c>
      <c r="H15" s="28">
        <f t="shared" si="1"/>
        <v>0</v>
      </c>
      <c r="L15" s="70">
        <v>0</v>
      </c>
      <c r="M15" s="67">
        <v>0</v>
      </c>
      <c r="N15" s="67">
        <v>0</v>
      </c>
      <c r="O15" s="67">
        <v>0</v>
      </c>
      <c r="P15" s="70">
        <f t="shared" si="4"/>
        <v>0</v>
      </c>
    </row>
    <row r="16" spans="1:16" ht="15.75" x14ac:dyDescent="0.25">
      <c r="A16" s="14">
        <v>11</v>
      </c>
      <c r="B16" s="15" t="s">
        <v>50</v>
      </c>
      <c r="C16" s="2">
        <v>7</v>
      </c>
      <c r="D16" s="2">
        <v>7</v>
      </c>
      <c r="E16" s="2">
        <v>6</v>
      </c>
      <c r="F16" s="2">
        <v>0</v>
      </c>
      <c r="G16" s="2">
        <f t="shared" si="0"/>
        <v>1</v>
      </c>
      <c r="H16" s="28">
        <f t="shared" si="1"/>
        <v>0.8571428571428571</v>
      </c>
      <c r="L16" s="70">
        <v>1</v>
      </c>
      <c r="M16" s="67">
        <v>4</v>
      </c>
      <c r="N16" s="67">
        <v>4</v>
      </c>
      <c r="O16" s="67">
        <v>0</v>
      </c>
      <c r="P16" s="70">
        <f t="shared" si="4"/>
        <v>0</v>
      </c>
    </row>
    <row r="17" spans="1:16" ht="15.75" x14ac:dyDescent="0.25">
      <c r="A17" s="14">
        <v>12</v>
      </c>
      <c r="B17" s="15" t="s">
        <v>104</v>
      </c>
      <c r="C17" s="2">
        <v>12</v>
      </c>
      <c r="D17" s="2">
        <v>5</v>
      </c>
      <c r="E17" s="2">
        <v>0</v>
      </c>
      <c r="F17" s="2">
        <v>0</v>
      </c>
      <c r="G17" s="2">
        <f t="shared" si="0"/>
        <v>5</v>
      </c>
      <c r="H17" s="29">
        <f t="shared" si="1"/>
        <v>0</v>
      </c>
      <c r="L17" s="70">
        <v>0</v>
      </c>
      <c r="M17" s="67">
        <v>0</v>
      </c>
      <c r="N17" s="67">
        <v>0</v>
      </c>
      <c r="O17" s="67">
        <v>0</v>
      </c>
      <c r="P17" s="70">
        <f t="shared" si="4"/>
        <v>0</v>
      </c>
    </row>
    <row r="18" spans="1:16" ht="15.75" x14ac:dyDescent="0.25">
      <c r="A18" s="14">
        <v>13</v>
      </c>
      <c r="B18" s="15" t="s">
        <v>53</v>
      </c>
      <c r="C18" s="2">
        <v>4</v>
      </c>
      <c r="D18" s="2">
        <v>0</v>
      </c>
      <c r="E18" s="2">
        <v>0</v>
      </c>
      <c r="F18" s="2">
        <v>0</v>
      </c>
      <c r="G18" s="2">
        <f t="shared" si="0"/>
        <v>0</v>
      </c>
      <c r="H18" s="29">
        <f t="shared" si="1"/>
        <v>0</v>
      </c>
      <c r="L18" s="70">
        <v>1</v>
      </c>
      <c r="M18" s="67">
        <v>0</v>
      </c>
      <c r="N18" s="67">
        <v>0</v>
      </c>
      <c r="O18" s="67">
        <v>0</v>
      </c>
      <c r="P18" s="70">
        <f t="shared" si="4"/>
        <v>0</v>
      </c>
    </row>
    <row r="19" spans="1:16" ht="15.75" x14ac:dyDescent="0.25">
      <c r="A19" s="14">
        <v>14</v>
      </c>
      <c r="B19" s="15" t="s">
        <v>51</v>
      </c>
      <c r="C19" s="2">
        <v>47</v>
      </c>
      <c r="D19" s="2">
        <v>414</v>
      </c>
      <c r="E19" s="2">
        <v>56</v>
      </c>
      <c r="F19" s="2">
        <v>0</v>
      </c>
      <c r="G19" s="2">
        <f t="shared" ref="G19" si="5">D19-E19-F19</f>
        <v>358</v>
      </c>
      <c r="H19" s="29">
        <f t="shared" si="1"/>
        <v>1.1914893617021276</v>
      </c>
      <c r="L19" s="70">
        <v>42</v>
      </c>
      <c r="M19" s="67">
        <v>410</v>
      </c>
      <c r="N19" s="67">
        <v>52</v>
      </c>
      <c r="O19" s="67">
        <v>0</v>
      </c>
      <c r="P19" s="70">
        <f t="shared" si="4"/>
        <v>358</v>
      </c>
    </row>
    <row r="20" spans="1:16" s="55" customFormat="1" ht="19.5" x14ac:dyDescent="0.4">
      <c r="A20" s="85" t="s">
        <v>66</v>
      </c>
      <c r="B20" s="86"/>
      <c r="C20" s="30">
        <f>SUM(C6:C19)</f>
        <v>320</v>
      </c>
      <c r="D20" s="30">
        <f>SUM(D6:D19)</f>
        <v>553</v>
      </c>
      <c r="E20" s="30">
        <f>SUM(E6:E19)</f>
        <v>76</v>
      </c>
      <c r="F20" s="30">
        <f>SUM(F6:F19)</f>
        <v>0</v>
      </c>
      <c r="G20" s="30">
        <f>SUM(G6:G19)</f>
        <v>477</v>
      </c>
      <c r="H20" s="3">
        <f t="shared" ref="H20" si="6">(E20/C20)</f>
        <v>0.23749999999999999</v>
      </c>
      <c r="J20" s="67"/>
      <c r="K20" s="71" t="s">
        <v>118</v>
      </c>
      <c r="L20" s="72">
        <f>SUM(L12:L19)</f>
        <v>47</v>
      </c>
      <c r="M20" s="71">
        <f t="shared" ref="M20:P20" si="7">SUM(M12:M19)</f>
        <v>414</v>
      </c>
      <c r="N20" s="71">
        <f t="shared" si="7"/>
        <v>56</v>
      </c>
      <c r="O20" s="71">
        <f t="shared" si="7"/>
        <v>0</v>
      </c>
      <c r="P20" s="72">
        <f t="shared" si="7"/>
        <v>358</v>
      </c>
    </row>
    <row r="21" spans="1:16" x14ac:dyDescent="0.25">
      <c r="A21" s="16" t="s">
        <v>57</v>
      </c>
      <c r="B21" s="17"/>
      <c r="C21" s="17"/>
      <c r="D21" s="17"/>
      <c r="E21" s="17"/>
      <c r="F21" s="1"/>
      <c r="G21" s="1"/>
      <c r="H21" s="18"/>
    </row>
  </sheetData>
  <sortState xmlns:xlrd2="http://schemas.microsoft.com/office/spreadsheetml/2017/richdata2" ref="A6:H25">
    <sortCondition ref="A6"/>
  </sortState>
  <mergeCells count="9">
    <mergeCell ref="A20:B20"/>
    <mergeCell ref="B1:G1"/>
    <mergeCell ref="A2:H2"/>
    <mergeCell ref="A3:H3"/>
    <mergeCell ref="A4:A5"/>
    <mergeCell ref="B4:B5"/>
    <mergeCell ref="C4:C5"/>
    <mergeCell ref="D4:G4"/>
    <mergeCell ref="H4:H5"/>
  </mergeCells>
  <printOptions horizontalCentered="1" verticalCentered="1"/>
  <pageMargins left="0.61" right="0.54" top="0.83" bottom="0.72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K40"/>
  <sheetViews>
    <sheetView zoomScaleNormal="100" workbookViewId="0">
      <pane xSplit="2" ySplit="5" topLeftCell="C6" activePane="bottomRight" state="frozen"/>
      <selection activeCell="H32" sqref="H32"/>
      <selection pane="topRight" activeCell="H32" sqref="H32"/>
      <selection pane="bottomLeft" activeCell="H32" sqref="H32"/>
      <selection pane="bottomRight" activeCell="A2" sqref="A2:J2"/>
    </sheetView>
  </sheetViews>
  <sheetFormatPr defaultRowHeight="15" x14ac:dyDescent="0.25"/>
  <cols>
    <col min="2" max="2" width="19.5703125" bestFit="1" customWidth="1"/>
    <col min="3" max="3" width="7.7109375" bestFit="1" customWidth="1"/>
    <col min="4" max="4" width="8.7109375" bestFit="1" customWidth="1"/>
    <col min="5" max="5" width="15" bestFit="1" customWidth="1"/>
    <col min="6" max="6" width="12.140625" bestFit="1" customWidth="1"/>
    <col min="7" max="7" width="15.85546875" customWidth="1"/>
    <col min="8" max="8" width="11.42578125" hidden="1" customWidth="1"/>
    <col min="9" max="9" width="13.85546875" customWidth="1"/>
    <col min="10" max="10" width="12.140625" customWidth="1"/>
    <col min="11" max="11" width="16.7109375" bestFit="1" customWidth="1"/>
  </cols>
  <sheetData>
    <row r="1" spans="1:11" ht="24.75" x14ac:dyDescent="0.5">
      <c r="A1" s="1"/>
      <c r="B1" s="87" t="s">
        <v>103</v>
      </c>
      <c r="C1" s="87"/>
      <c r="D1" s="87"/>
      <c r="E1" s="87"/>
      <c r="F1" s="87"/>
      <c r="G1" s="87"/>
      <c r="H1" s="87"/>
      <c r="I1" s="87"/>
      <c r="J1" s="1"/>
      <c r="K1" s="5" t="s">
        <v>91</v>
      </c>
    </row>
    <row r="2" spans="1:11" ht="18" x14ac:dyDescent="0.25">
      <c r="A2" s="106" t="s">
        <v>98</v>
      </c>
      <c r="B2" s="106"/>
      <c r="C2" s="106"/>
      <c r="D2" s="106"/>
      <c r="E2" s="106"/>
      <c r="F2" s="106"/>
      <c r="G2" s="106"/>
      <c r="H2" s="106"/>
      <c r="I2" s="106"/>
      <c r="J2" s="106"/>
      <c r="K2" s="19"/>
    </row>
    <row r="3" spans="1:11" ht="16.5" x14ac:dyDescent="0.25">
      <c r="A3" s="107" t="s">
        <v>135</v>
      </c>
      <c r="B3" s="107"/>
      <c r="C3" s="107"/>
      <c r="D3" s="107"/>
      <c r="E3" s="107"/>
      <c r="F3" s="107"/>
      <c r="G3" s="107"/>
      <c r="H3" s="107"/>
      <c r="I3" s="107"/>
      <c r="J3" s="107"/>
      <c r="K3" s="20" t="s">
        <v>81</v>
      </c>
    </row>
    <row r="4" spans="1:11" ht="15.75" customHeight="1" x14ac:dyDescent="0.25">
      <c r="A4" s="104" t="s">
        <v>63</v>
      </c>
      <c r="B4" s="104" t="s">
        <v>62</v>
      </c>
      <c r="C4" s="97" t="s">
        <v>55</v>
      </c>
      <c r="D4" s="105" t="s">
        <v>70</v>
      </c>
      <c r="E4" s="105"/>
      <c r="F4" s="105"/>
      <c r="G4" s="104" t="s">
        <v>64</v>
      </c>
      <c r="H4" s="104"/>
      <c r="I4" s="104" t="s">
        <v>84</v>
      </c>
      <c r="J4" s="104" t="s">
        <v>39</v>
      </c>
      <c r="K4" s="104" t="s">
        <v>65</v>
      </c>
    </row>
    <row r="5" spans="1:11" ht="51" x14ac:dyDescent="0.25">
      <c r="A5" s="104"/>
      <c r="B5" s="104"/>
      <c r="C5" s="98"/>
      <c r="D5" s="21" t="s">
        <v>97</v>
      </c>
      <c r="E5" s="21" t="s">
        <v>77</v>
      </c>
      <c r="F5" s="8" t="s">
        <v>56</v>
      </c>
      <c r="G5" s="8" t="s">
        <v>64</v>
      </c>
      <c r="H5" s="8" t="s">
        <v>59</v>
      </c>
      <c r="I5" s="104"/>
      <c r="J5" s="104"/>
      <c r="K5" s="104"/>
    </row>
    <row r="6" spans="1:11" x14ac:dyDescent="0.25">
      <c r="A6" s="7">
        <v>1</v>
      </c>
      <c r="B6" s="10" t="s">
        <v>4</v>
      </c>
      <c r="C6" s="22">
        <v>38</v>
      </c>
      <c r="D6" s="22">
        <v>15</v>
      </c>
      <c r="E6" s="22">
        <v>0</v>
      </c>
      <c r="F6" s="22">
        <f>D6+E6</f>
        <v>15</v>
      </c>
      <c r="G6" s="22">
        <v>0</v>
      </c>
      <c r="H6" s="40">
        <v>0</v>
      </c>
      <c r="I6" s="22">
        <v>0</v>
      </c>
      <c r="J6" s="22">
        <f t="shared" ref="J6:J38" si="0">F6-G6-I6</f>
        <v>15</v>
      </c>
      <c r="K6" s="41">
        <f t="shared" ref="K6:K15" si="1">(G6/C6)</f>
        <v>0</v>
      </c>
    </row>
    <row r="7" spans="1:11" x14ac:dyDescent="0.25">
      <c r="A7" s="7">
        <v>2</v>
      </c>
      <c r="B7" s="10" t="s">
        <v>5</v>
      </c>
      <c r="C7" s="22">
        <v>8</v>
      </c>
      <c r="D7" s="22">
        <v>0</v>
      </c>
      <c r="E7" s="22">
        <v>0</v>
      </c>
      <c r="F7" s="22">
        <f t="shared" ref="F7:F38" si="2">D7+E7</f>
        <v>0</v>
      </c>
      <c r="G7" s="22">
        <v>0</v>
      </c>
      <c r="H7" s="40">
        <v>0</v>
      </c>
      <c r="I7" s="22">
        <v>0</v>
      </c>
      <c r="J7" s="22">
        <f t="shared" si="0"/>
        <v>0</v>
      </c>
      <c r="K7" s="41">
        <f t="shared" si="1"/>
        <v>0</v>
      </c>
    </row>
    <row r="8" spans="1:11" x14ac:dyDescent="0.25">
      <c r="A8" s="7">
        <v>3</v>
      </c>
      <c r="B8" s="10" t="s">
        <v>6</v>
      </c>
      <c r="C8" s="22">
        <v>10</v>
      </c>
      <c r="D8" s="22">
        <v>0</v>
      </c>
      <c r="E8" s="22">
        <v>0</v>
      </c>
      <c r="F8" s="22">
        <f t="shared" si="2"/>
        <v>0</v>
      </c>
      <c r="G8" s="22">
        <v>0</v>
      </c>
      <c r="H8" s="40">
        <v>0</v>
      </c>
      <c r="I8" s="22">
        <v>0</v>
      </c>
      <c r="J8" s="22">
        <f t="shared" si="0"/>
        <v>0</v>
      </c>
      <c r="K8" s="41">
        <f t="shared" si="1"/>
        <v>0</v>
      </c>
    </row>
    <row r="9" spans="1:11" x14ac:dyDescent="0.25">
      <c r="A9" s="7">
        <v>4</v>
      </c>
      <c r="B9" s="10" t="s">
        <v>7</v>
      </c>
      <c r="C9" s="22">
        <v>5</v>
      </c>
      <c r="D9" s="22">
        <v>5</v>
      </c>
      <c r="E9" s="22">
        <v>1</v>
      </c>
      <c r="F9" s="22">
        <f t="shared" si="2"/>
        <v>6</v>
      </c>
      <c r="G9" s="22">
        <v>1</v>
      </c>
      <c r="H9" s="40">
        <v>0</v>
      </c>
      <c r="I9" s="22">
        <v>0</v>
      </c>
      <c r="J9" s="22">
        <f t="shared" si="0"/>
        <v>5</v>
      </c>
      <c r="K9" s="41">
        <f t="shared" si="1"/>
        <v>0.2</v>
      </c>
    </row>
    <row r="10" spans="1:11" x14ac:dyDescent="0.25">
      <c r="A10" s="7">
        <v>5</v>
      </c>
      <c r="B10" s="10" t="s">
        <v>8</v>
      </c>
      <c r="C10" s="22">
        <v>17</v>
      </c>
      <c r="D10" s="22">
        <v>6</v>
      </c>
      <c r="E10" s="22">
        <v>0</v>
      </c>
      <c r="F10" s="22">
        <f t="shared" si="2"/>
        <v>6</v>
      </c>
      <c r="G10" s="22">
        <v>1</v>
      </c>
      <c r="H10" s="40">
        <v>0</v>
      </c>
      <c r="I10" s="22">
        <v>0</v>
      </c>
      <c r="J10" s="22">
        <f t="shared" si="0"/>
        <v>5</v>
      </c>
      <c r="K10" s="41">
        <f t="shared" si="1"/>
        <v>5.8823529411764705E-2</v>
      </c>
    </row>
    <row r="11" spans="1:11" x14ac:dyDescent="0.25">
      <c r="A11" s="7">
        <v>6</v>
      </c>
      <c r="B11" s="10" t="s">
        <v>9</v>
      </c>
      <c r="C11" s="22">
        <v>8</v>
      </c>
      <c r="D11" s="22">
        <v>30</v>
      </c>
      <c r="E11" s="22">
        <v>0</v>
      </c>
      <c r="F11" s="22">
        <f t="shared" si="2"/>
        <v>30</v>
      </c>
      <c r="G11" s="22">
        <v>0</v>
      </c>
      <c r="H11" s="40">
        <v>0</v>
      </c>
      <c r="I11" s="22">
        <v>0</v>
      </c>
      <c r="J11" s="22">
        <f t="shared" si="0"/>
        <v>30</v>
      </c>
      <c r="K11" s="41">
        <f t="shared" si="1"/>
        <v>0</v>
      </c>
    </row>
    <row r="12" spans="1:11" x14ac:dyDescent="0.25">
      <c r="A12" s="7">
        <v>7</v>
      </c>
      <c r="B12" s="10" t="s">
        <v>10</v>
      </c>
      <c r="C12" s="22">
        <v>12</v>
      </c>
      <c r="D12" s="22">
        <v>6</v>
      </c>
      <c r="E12" s="22">
        <v>0</v>
      </c>
      <c r="F12" s="22">
        <f t="shared" si="2"/>
        <v>6</v>
      </c>
      <c r="G12" s="22">
        <v>0</v>
      </c>
      <c r="H12" s="40">
        <v>0</v>
      </c>
      <c r="I12" s="22">
        <v>0</v>
      </c>
      <c r="J12" s="22">
        <f t="shared" si="0"/>
        <v>6</v>
      </c>
      <c r="K12" s="41">
        <f t="shared" si="1"/>
        <v>0</v>
      </c>
    </row>
    <row r="13" spans="1:11" x14ac:dyDescent="0.25">
      <c r="A13" s="7">
        <v>8</v>
      </c>
      <c r="B13" s="10" t="s">
        <v>11</v>
      </c>
      <c r="C13" s="22">
        <v>4</v>
      </c>
      <c r="D13" s="22">
        <v>0</v>
      </c>
      <c r="E13" s="22">
        <v>0</v>
      </c>
      <c r="F13" s="22">
        <f t="shared" si="2"/>
        <v>0</v>
      </c>
      <c r="G13" s="22">
        <v>0</v>
      </c>
      <c r="H13" s="40">
        <v>0</v>
      </c>
      <c r="I13" s="22">
        <v>0</v>
      </c>
      <c r="J13" s="22">
        <f t="shared" si="0"/>
        <v>0</v>
      </c>
      <c r="K13" s="41">
        <f t="shared" si="1"/>
        <v>0</v>
      </c>
    </row>
    <row r="14" spans="1:11" x14ac:dyDescent="0.25">
      <c r="A14" s="7">
        <v>9</v>
      </c>
      <c r="B14" s="10" t="s">
        <v>12</v>
      </c>
      <c r="C14" s="22">
        <v>7</v>
      </c>
      <c r="D14" s="22">
        <v>0</v>
      </c>
      <c r="E14" s="22">
        <v>0</v>
      </c>
      <c r="F14" s="22">
        <f t="shared" si="2"/>
        <v>0</v>
      </c>
      <c r="G14" s="22">
        <v>0</v>
      </c>
      <c r="H14" s="40">
        <v>0</v>
      </c>
      <c r="I14" s="22">
        <v>0</v>
      </c>
      <c r="J14" s="22">
        <f t="shared" si="0"/>
        <v>0</v>
      </c>
      <c r="K14" s="41">
        <f t="shared" si="1"/>
        <v>0</v>
      </c>
    </row>
    <row r="15" spans="1:11" x14ac:dyDescent="0.25">
      <c r="A15" s="7">
        <v>10</v>
      </c>
      <c r="B15" s="10" t="s">
        <v>13</v>
      </c>
      <c r="C15" s="22">
        <v>14</v>
      </c>
      <c r="D15" s="22">
        <v>5</v>
      </c>
      <c r="E15" s="22">
        <v>0</v>
      </c>
      <c r="F15" s="22">
        <f t="shared" si="2"/>
        <v>5</v>
      </c>
      <c r="G15" s="22">
        <v>1</v>
      </c>
      <c r="H15" s="40">
        <v>0</v>
      </c>
      <c r="I15" s="22">
        <v>0</v>
      </c>
      <c r="J15" s="22">
        <f t="shared" si="0"/>
        <v>4</v>
      </c>
      <c r="K15" s="41">
        <f t="shared" si="1"/>
        <v>7.1428571428571425E-2</v>
      </c>
    </row>
    <row r="16" spans="1:11" x14ac:dyDescent="0.25">
      <c r="A16" s="7">
        <v>11</v>
      </c>
      <c r="B16" s="10" t="s">
        <v>14</v>
      </c>
      <c r="C16" s="22">
        <v>2</v>
      </c>
      <c r="D16" s="22">
        <v>0</v>
      </c>
      <c r="E16" s="22">
        <v>0</v>
      </c>
      <c r="F16" s="22">
        <f t="shared" si="2"/>
        <v>0</v>
      </c>
      <c r="G16" s="22">
        <v>0</v>
      </c>
      <c r="H16" s="40">
        <v>0</v>
      </c>
      <c r="I16" s="22">
        <v>0</v>
      </c>
      <c r="J16" s="22">
        <f t="shared" si="0"/>
        <v>0</v>
      </c>
      <c r="K16" s="41">
        <v>0</v>
      </c>
    </row>
    <row r="17" spans="1:11" x14ac:dyDescent="0.25">
      <c r="A17" s="7">
        <v>12</v>
      </c>
      <c r="B17" s="10" t="s">
        <v>15</v>
      </c>
      <c r="C17" s="22">
        <v>4</v>
      </c>
      <c r="D17" s="22">
        <v>0</v>
      </c>
      <c r="E17" s="22">
        <v>0</v>
      </c>
      <c r="F17" s="22">
        <f t="shared" si="2"/>
        <v>0</v>
      </c>
      <c r="G17" s="22">
        <v>0</v>
      </c>
      <c r="H17" s="40">
        <v>0</v>
      </c>
      <c r="I17" s="22">
        <v>0</v>
      </c>
      <c r="J17" s="22">
        <f t="shared" si="0"/>
        <v>0</v>
      </c>
      <c r="K17" s="41">
        <f t="shared" ref="K17:K39" si="3">(G17/C17)</f>
        <v>0</v>
      </c>
    </row>
    <row r="18" spans="1:11" x14ac:dyDescent="0.25">
      <c r="A18" s="7">
        <v>13</v>
      </c>
      <c r="B18" s="10" t="s">
        <v>16</v>
      </c>
      <c r="C18" s="22">
        <v>7</v>
      </c>
      <c r="D18" s="22">
        <v>1</v>
      </c>
      <c r="E18" s="22">
        <v>0</v>
      </c>
      <c r="F18" s="22">
        <f t="shared" si="2"/>
        <v>1</v>
      </c>
      <c r="G18" s="22">
        <v>0</v>
      </c>
      <c r="H18" s="40">
        <v>0</v>
      </c>
      <c r="I18" s="22">
        <v>0</v>
      </c>
      <c r="J18" s="22">
        <f t="shared" si="0"/>
        <v>1</v>
      </c>
      <c r="K18" s="41">
        <f t="shared" si="3"/>
        <v>0</v>
      </c>
    </row>
    <row r="19" spans="1:11" x14ac:dyDescent="0.25">
      <c r="A19" s="7">
        <v>14</v>
      </c>
      <c r="B19" s="10" t="s">
        <v>17</v>
      </c>
      <c r="C19" s="22">
        <v>7</v>
      </c>
      <c r="D19" s="22">
        <v>0</v>
      </c>
      <c r="E19" s="22">
        <v>0</v>
      </c>
      <c r="F19" s="22">
        <f t="shared" si="2"/>
        <v>0</v>
      </c>
      <c r="G19" s="22">
        <v>0</v>
      </c>
      <c r="H19" s="40">
        <v>0</v>
      </c>
      <c r="I19" s="22">
        <v>0</v>
      </c>
      <c r="J19" s="22">
        <f t="shared" si="0"/>
        <v>0</v>
      </c>
      <c r="K19" s="41">
        <f t="shared" si="3"/>
        <v>0</v>
      </c>
    </row>
    <row r="20" spans="1:11" x14ac:dyDescent="0.25">
      <c r="A20" s="7">
        <v>15</v>
      </c>
      <c r="B20" s="10" t="s">
        <v>18</v>
      </c>
      <c r="C20" s="22">
        <v>7</v>
      </c>
      <c r="D20" s="22">
        <v>0</v>
      </c>
      <c r="E20" s="22">
        <v>0</v>
      </c>
      <c r="F20" s="22">
        <f t="shared" si="2"/>
        <v>0</v>
      </c>
      <c r="G20" s="22">
        <v>0</v>
      </c>
      <c r="H20" s="40">
        <v>0</v>
      </c>
      <c r="I20" s="22">
        <v>0</v>
      </c>
      <c r="J20" s="22">
        <f t="shared" si="0"/>
        <v>0</v>
      </c>
      <c r="K20" s="41">
        <f t="shared" si="3"/>
        <v>0</v>
      </c>
    </row>
    <row r="21" spans="1:11" x14ac:dyDescent="0.25">
      <c r="A21" s="7">
        <v>16</v>
      </c>
      <c r="B21" s="10" t="s">
        <v>19</v>
      </c>
      <c r="C21" s="22">
        <v>9</v>
      </c>
      <c r="D21" s="22">
        <v>0</v>
      </c>
      <c r="E21" s="22">
        <v>0</v>
      </c>
      <c r="F21" s="22">
        <f t="shared" si="2"/>
        <v>0</v>
      </c>
      <c r="G21" s="22">
        <v>0</v>
      </c>
      <c r="H21" s="40">
        <v>0</v>
      </c>
      <c r="I21" s="22">
        <v>0</v>
      </c>
      <c r="J21" s="22">
        <f t="shared" si="0"/>
        <v>0</v>
      </c>
      <c r="K21" s="41">
        <f t="shared" si="3"/>
        <v>0</v>
      </c>
    </row>
    <row r="22" spans="1:11" x14ac:dyDescent="0.25">
      <c r="A22" s="7">
        <v>17</v>
      </c>
      <c r="B22" s="10" t="s">
        <v>20</v>
      </c>
      <c r="C22" s="22">
        <v>10</v>
      </c>
      <c r="D22" s="22">
        <v>1</v>
      </c>
      <c r="E22" s="22">
        <v>0</v>
      </c>
      <c r="F22" s="22">
        <f t="shared" si="2"/>
        <v>1</v>
      </c>
      <c r="G22" s="22">
        <v>0</v>
      </c>
      <c r="H22" s="40">
        <v>0</v>
      </c>
      <c r="I22" s="22">
        <v>0</v>
      </c>
      <c r="J22" s="22">
        <f t="shared" si="0"/>
        <v>1</v>
      </c>
      <c r="K22" s="42">
        <f t="shared" si="3"/>
        <v>0</v>
      </c>
    </row>
    <row r="23" spans="1:11" x14ac:dyDescent="0.25">
      <c r="A23" s="7">
        <v>18</v>
      </c>
      <c r="B23" s="10" t="s">
        <v>116</v>
      </c>
      <c r="C23" s="22">
        <v>12</v>
      </c>
      <c r="D23" s="22">
        <v>1</v>
      </c>
      <c r="E23" s="22">
        <v>0</v>
      </c>
      <c r="F23" s="22">
        <f t="shared" si="2"/>
        <v>1</v>
      </c>
      <c r="G23" s="22">
        <v>0</v>
      </c>
      <c r="H23" s="40">
        <v>20</v>
      </c>
      <c r="I23" s="22">
        <v>0</v>
      </c>
      <c r="J23" s="22">
        <f t="shared" si="0"/>
        <v>1</v>
      </c>
      <c r="K23" s="42">
        <f t="shared" si="3"/>
        <v>0</v>
      </c>
    </row>
    <row r="24" spans="1:11" x14ac:dyDescent="0.25">
      <c r="A24" s="7">
        <v>19</v>
      </c>
      <c r="B24" s="10" t="s">
        <v>22</v>
      </c>
      <c r="C24" s="22">
        <v>6</v>
      </c>
      <c r="D24" s="22">
        <v>0</v>
      </c>
      <c r="E24" s="22">
        <v>0</v>
      </c>
      <c r="F24" s="22">
        <f t="shared" si="2"/>
        <v>0</v>
      </c>
      <c r="G24" s="22">
        <v>0</v>
      </c>
      <c r="H24" s="40">
        <v>0</v>
      </c>
      <c r="I24" s="22">
        <v>0</v>
      </c>
      <c r="J24" s="22">
        <f t="shared" si="0"/>
        <v>0</v>
      </c>
      <c r="K24" s="41">
        <f t="shared" si="3"/>
        <v>0</v>
      </c>
    </row>
    <row r="25" spans="1:11" x14ac:dyDescent="0.25">
      <c r="A25" s="7">
        <v>20</v>
      </c>
      <c r="B25" s="10" t="s">
        <v>23</v>
      </c>
      <c r="C25" s="22">
        <v>10</v>
      </c>
      <c r="D25" s="22">
        <v>15</v>
      </c>
      <c r="E25" s="22">
        <v>9</v>
      </c>
      <c r="F25" s="22">
        <f t="shared" si="2"/>
        <v>24</v>
      </c>
      <c r="G25" s="22">
        <v>23</v>
      </c>
      <c r="H25" s="40">
        <v>22</v>
      </c>
      <c r="I25" s="22">
        <v>0</v>
      </c>
      <c r="J25" s="22">
        <f t="shared" si="0"/>
        <v>1</v>
      </c>
      <c r="K25" s="41">
        <f t="shared" si="3"/>
        <v>2.2999999999999998</v>
      </c>
    </row>
    <row r="26" spans="1:11" x14ac:dyDescent="0.25">
      <c r="A26" s="7">
        <v>21</v>
      </c>
      <c r="B26" s="10" t="s">
        <v>24</v>
      </c>
      <c r="C26" s="22">
        <v>5</v>
      </c>
      <c r="D26" s="22">
        <v>0</v>
      </c>
      <c r="E26" s="22">
        <v>0</v>
      </c>
      <c r="F26" s="22">
        <f t="shared" si="2"/>
        <v>0</v>
      </c>
      <c r="G26" s="22">
        <v>0</v>
      </c>
      <c r="H26" s="40">
        <v>0</v>
      </c>
      <c r="I26" s="22">
        <v>0</v>
      </c>
      <c r="J26" s="22">
        <f t="shared" si="0"/>
        <v>0</v>
      </c>
      <c r="K26" s="41">
        <f t="shared" si="3"/>
        <v>0</v>
      </c>
    </row>
    <row r="27" spans="1:11" x14ac:dyDescent="0.25">
      <c r="A27" s="7">
        <v>22</v>
      </c>
      <c r="B27" s="10" t="s">
        <v>25</v>
      </c>
      <c r="C27" s="22">
        <v>3</v>
      </c>
      <c r="D27" s="22">
        <v>0</v>
      </c>
      <c r="E27" s="22">
        <v>0</v>
      </c>
      <c r="F27" s="22">
        <f t="shared" si="2"/>
        <v>0</v>
      </c>
      <c r="G27" s="22">
        <v>0</v>
      </c>
      <c r="H27" s="40">
        <v>0</v>
      </c>
      <c r="I27" s="22">
        <v>0</v>
      </c>
      <c r="J27" s="22">
        <f t="shared" si="0"/>
        <v>0</v>
      </c>
      <c r="K27" s="41">
        <f t="shared" si="3"/>
        <v>0</v>
      </c>
    </row>
    <row r="28" spans="1:11" x14ac:dyDescent="0.25">
      <c r="A28" s="7">
        <v>23</v>
      </c>
      <c r="B28" s="10" t="s">
        <v>26</v>
      </c>
      <c r="C28" s="22">
        <v>7</v>
      </c>
      <c r="D28" s="22">
        <v>2</v>
      </c>
      <c r="E28" s="22">
        <v>0</v>
      </c>
      <c r="F28" s="22">
        <f t="shared" si="2"/>
        <v>2</v>
      </c>
      <c r="G28" s="22">
        <v>1</v>
      </c>
      <c r="H28" s="40">
        <v>0</v>
      </c>
      <c r="I28" s="22">
        <v>0</v>
      </c>
      <c r="J28" s="22">
        <f t="shared" si="0"/>
        <v>1</v>
      </c>
      <c r="K28" s="41">
        <f t="shared" si="3"/>
        <v>0.14285714285714285</v>
      </c>
    </row>
    <row r="29" spans="1:11" x14ac:dyDescent="0.25">
      <c r="A29" s="7">
        <v>24</v>
      </c>
      <c r="B29" s="10" t="s">
        <v>27</v>
      </c>
      <c r="C29" s="22">
        <v>8</v>
      </c>
      <c r="D29" s="22">
        <v>1</v>
      </c>
      <c r="E29" s="22">
        <v>0</v>
      </c>
      <c r="F29" s="22">
        <f t="shared" si="2"/>
        <v>1</v>
      </c>
      <c r="G29" s="22">
        <v>0</v>
      </c>
      <c r="H29" s="40">
        <v>0</v>
      </c>
      <c r="I29" s="22">
        <v>0</v>
      </c>
      <c r="J29" s="22">
        <f t="shared" si="0"/>
        <v>1</v>
      </c>
      <c r="K29" s="41">
        <f t="shared" si="3"/>
        <v>0</v>
      </c>
    </row>
    <row r="30" spans="1:11" x14ac:dyDescent="0.25">
      <c r="A30" s="7">
        <v>25</v>
      </c>
      <c r="B30" s="10" t="s">
        <v>28</v>
      </c>
      <c r="C30" s="22">
        <v>7</v>
      </c>
      <c r="D30" s="22">
        <v>1</v>
      </c>
      <c r="E30" s="22">
        <v>15</v>
      </c>
      <c r="F30" s="22">
        <f t="shared" si="2"/>
        <v>16</v>
      </c>
      <c r="G30" s="22">
        <v>16</v>
      </c>
      <c r="H30" s="40">
        <v>0</v>
      </c>
      <c r="I30" s="22">
        <v>0</v>
      </c>
      <c r="J30" s="22">
        <f t="shared" si="0"/>
        <v>0</v>
      </c>
      <c r="K30" s="41">
        <f t="shared" si="3"/>
        <v>2.2857142857142856</v>
      </c>
    </row>
    <row r="31" spans="1:11" x14ac:dyDescent="0.25">
      <c r="A31" s="7">
        <v>26</v>
      </c>
      <c r="B31" s="10" t="s">
        <v>29</v>
      </c>
      <c r="C31" s="22">
        <v>3</v>
      </c>
      <c r="D31" s="22">
        <v>0</v>
      </c>
      <c r="E31" s="22">
        <v>0</v>
      </c>
      <c r="F31" s="22">
        <f t="shared" si="2"/>
        <v>0</v>
      </c>
      <c r="G31" s="22">
        <v>0</v>
      </c>
      <c r="H31" s="40">
        <v>0</v>
      </c>
      <c r="I31" s="22">
        <v>0</v>
      </c>
      <c r="J31" s="22">
        <f t="shared" si="0"/>
        <v>0</v>
      </c>
      <c r="K31" s="41">
        <f t="shared" si="3"/>
        <v>0</v>
      </c>
    </row>
    <row r="32" spans="1:11" x14ac:dyDescent="0.25">
      <c r="A32" s="7">
        <v>27</v>
      </c>
      <c r="B32" s="10" t="s">
        <v>30</v>
      </c>
      <c r="C32" s="22">
        <v>15</v>
      </c>
      <c r="D32" s="22">
        <v>6</v>
      </c>
      <c r="E32" s="22">
        <v>0</v>
      </c>
      <c r="F32" s="22">
        <f t="shared" si="2"/>
        <v>6</v>
      </c>
      <c r="G32" s="22">
        <v>0</v>
      </c>
      <c r="H32" s="40">
        <v>13</v>
      </c>
      <c r="I32" s="22">
        <v>0</v>
      </c>
      <c r="J32" s="22">
        <f t="shared" si="0"/>
        <v>6</v>
      </c>
      <c r="K32" s="41">
        <f t="shared" si="3"/>
        <v>0</v>
      </c>
    </row>
    <row r="33" spans="1:11" x14ac:dyDescent="0.25">
      <c r="A33" s="7">
        <v>28</v>
      </c>
      <c r="B33" s="10" t="s">
        <v>31</v>
      </c>
      <c r="C33" s="22">
        <v>8</v>
      </c>
      <c r="D33" s="22">
        <v>0</v>
      </c>
      <c r="E33" s="22">
        <v>0</v>
      </c>
      <c r="F33" s="22">
        <f t="shared" si="2"/>
        <v>0</v>
      </c>
      <c r="G33" s="22">
        <v>0</v>
      </c>
      <c r="H33" s="40">
        <v>0</v>
      </c>
      <c r="I33" s="22">
        <v>0</v>
      </c>
      <c r="J33" s="22">
        <f t="shared" si="0"/>
        <v>0</v>
      </c>
      <c r="K33" s="41">
        <f t="shared" si="3"/>
        <v>0</v>
      </c>
    </row>
    <row r="34" spans="1:11" x14ac:dyDescent="0.25">
      <c r="A34" s="7">
        <v>29</v>
      </c>
      <c r="B34" s="10" t="s">
        <v>32</v>
      </c>
      <c r="C34" s="22">
        <v>29</v>
      </c>
      <c r="D34" s="22">
        <v>390</v>
      </c>
      <c r="E34" s="22">
        <v>40</v>
      </c>
      <c r="F34" s="22">
        <f t="shared" si="2"/>
        <v>430</v>
      </c>
      <c r="G34" s="22">
        <v>33</v>
      </c>
      <c r="H34" s="40">
        <v>0</v>
      </c>
      <c r="I34" s="22">
        <v>0</v>
      </c>
      <c r="J34" s="22">
        <f t="shared" si="0"/>
        <v>397</v>
      </c>
      <c r="K34" s="41">
        <f t="shared" si="3"/>
        <v>1.1379310344827587</v>
      </c>
    </row>
    <row r="35" spans="1:11" x14ac:dyDescent="0.25">
      <c r="A35" s="7">
        <v>30</v>
      </c>
      <c r="B35" s="10" t="s">
        <v>33</v>
      </c>
      <c r="C35" s="22">
        <v>8</v>
      </c>
      <c r="D35" s="22">
        <v>0</v>
      </c>
      <c r="E35" s="22">
        <v>0</v>
      </c>
      <c r="F35" s="22">
        <f t="shared" si="2"/>
        <v>0</v>
      </c>
      <c r="G35" s="22">
        <v>0</v>
      </c>
      <c r="H35" s="40">
        <v>0</v>
      </c>
      <c r="I35" s="22">
        <v>0</v>
      </c>
      <c r="J35" s="22">
        <f t="shared" si="0"/>
        <v>0</v>
      </c>
      <c r="K35" s="41">
        <f t="shared" si="3"/>
        <v>0</v>
      </c>
    </row>
    <row r="36" spans="1:11" x14ac:dyDescent="0.25">
      <c r="A36" s="7">
        <v>31</v>
      </c>
      <c r="B36" s="10" t="s">
        <v>34</v>
      </c>
      <c r="C36" s="22">
        <v>5</v>
      </c>
      <c r="D36" s="22">
        <v>1</v>
      </c>
      <c r="E36" s="22">
        <v>0</v>
      </c>
      <c r="F36" s="22">
        <f t="shared" si="2"/>
        <v>1</v>
      </c>
      <c r="G36" s="22">
        <v>0</v>
      </c>
      <c r="H36" s="40">
        <v>15.32</v>
      </c>
      <c r="I36" s="22">
        <v>0</v>
      </c>
      <c r="J36" s="22">
        <f t="shared" si="0"/>
        <v>1</v>
      </c>
      <c r="K36" s="41">
        <f t="shared" si="3"/>
        <v>0</v>
      </c>
    </row>
    <row r="37" spans="1:11" x14ac:dyDescent="0.25">
      <c r="A37" s="7">
        <v>32</v>
      </c>
      <c r="B37" s="10" t="s">
        <v>35</v>
      </c>
      <c r="C37" s="22">
        <v>16</v>
      </c>
      <c r="D37" s="22">
        <v>0</v>
      </c>
      <c r="E37" s="22">
        <v>0</v>
      </c>
      <c r="F37" s="22">
        <f t="shared" si="2"/>
        <v>0</v>
      </c>
      <c r="G37" s="22">
        <v>0</v>
      </c>
      <c r="H37" s="40">
        <v>0</v>
      </c>
      <c r="I37" s="22">
        <v>0</v>
      </c>
      <c r="J37" s="22">
        <f t="shared" si="0"/>
        <v>0</v>
      </c>
      <c r="K37" s="41">
        <f t="shared" si="3"/>
        <v>0</v>
      </c>
    </row>
    <row r="38" spans="1:11" x14ac:dyDescent="0.25">
      <c r="A38" s="7">
        <v>33</v>
      </c>
      <c r="B38" s="10" t="s">
        <v>36</v>
      </c>
      <c r="C38" s="22">
        <v>9</v>
      </c>
      <c r="D38" s="22">
        <v>2</v>
      </c>
      <c r="E38" s="22">
        <v>0</v>
      </c>
      <c r="F38" s="22">
        <f t="shared" si="2"/>
        <v>2</v>
      </c>
      <c r="G38" s="22">
        <v>0</v>
      </c>
      <c r="H38" s="40">
        <v>0</v>
      </c>
      <c r="I38" s="22">
        <v>0</v>
      </c>
      <c r="J38" s="22">
        <f t="shared" si="0"/>
        <v>2</v>
      </c>
      <c r="K38" s="41">
        <f t="shared" si="3"/>
        <v>0</v>
      </c>
    </row>
    <row r="39" spans="1:11" ht="19.5" x14ac:dyDescent="0.4">
      <c r="A39" s="85" t="s">
        <v>74</v>
      </c>
      <c r="B39" s="86"/>
      <c r="C39" s="33">
        <f t="shared" ref="C39:J39" si="4">SUM(C6:C38)</f>
        <v>320</v>
      </c>
      <c r="D39" s="33">
        <f t="shared" si="4"/>
        <v>488</v>
      </c>
      <c r="E39" s="33">
        <f t="shared" si="4"/>
        <v>65</v>
      </c>
      <c r="F39" s="33">
        <f t="shared" si="4"/>
        <v>553</v>
      </c>
      <c r="G39" s="33">
        <f t="shared" si="4"/>
        <v>76</v>
      </c>
      <c r="H39" s="34">
        <f t="shared" si="4"/>
        <v>70.319999999999993</v>
      </c>
      <c r="I39" s="33">
        <f t="shared" si="4"/>
        <v>0</v>
      </c>
      <c r="J39" s="33">
        <f t="shared" si="4"/>
        <v>477</v>
      </c>
      <c r="K39" s="35">
        <f t="shared" si="3"/>
        <v>0.23749999999999999</v>
      </c>
    </row>
    <row r="40" spans="1:11" x14ac:dyDescent="0.25">
      <c r="A40" s="16" t="s">
        <v>57</v>
      </c>
      <c r="B40" s="1"/>
      <c r="C40" s="1"/>
      <c r="D40" s="1"/>
      <c r="E40" s="1"/>
      <c r="F40" s="1"/>
      <c r="G40" s="1" t="s">
        <v>90</v>
      </c>
      <c r="H40" s="1" t="s">
        <v>90</v>
      </c>
      <c r="I40" s="1"/>
      <c r="J40" s="1"/>
      <c r="K40" s="1"/>
    </row>
  </sheetData>
  <mergeCells count="12">
    <mergeCell ref="K4:K5"/>
    <mergeCell ref="A39:B39"/>
    <mergeCell ref="B1:I1"/>
    <mergeCell ref="A2:J2"/>
    <mergeCell ref="A3:J3"/>
    <mergeCell ref="A4:A5"/>
    <mergeCell ref="B4:B5"/>
    <mergeCell ref="D4:F4"/>
    <mergeCell ref="G4:H4"/>
    <mergeCell ref="I4:I5"/>
    <mergeCell ref="J4:J5"/>
    <mergeCell ref="C4:C5"/>
  </mergeCells>
  <printOptions horizontalCentered="1" verticalCentered="1"/>
  <pageMargins left="0.25" right="0.25" top="0.5" bottom="0.5" header="0.3" footer="0.3"/>
  <pageSetup scale="8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Q22"/>
  <sheetViews>
    <sheetView view="pageBreakPreview" zoomScaleSheetLayoutView="100" workbookViewId="0">
      <pane xSplit="2" ySplit="5" topLeftCell="C6" activePane="bottomRight" state="frozen"/>
      <selection activeCell="H32" sqref="H32"/>
      <selection pane="topRight" activeCell="H32" sqref="H32"/>
      <selection pane="bottomLeft" activeCell="H32" sqref="H32"/>
      <selection pane="bottomRight" activeCell="A2" sqref="A2:J2"/>
    </sheetView>
  </sheetViews>
  <sheetFormatPr defaultRowHeight="15" x14ac:dyDescent="0.25"/>
  <cols>
    <col min="1" max="1" width="6.28515625" customWidth="1"/>
    <col min="2" max="2" width="32.140625" customWidth="1"/>
    <col min="3" max="3" width="11.28515625" customWidth="1"/>
    <col min="4" max="4" width="13.42578125" hidden="1" customWidth="1"/>
    <col min="5" max="5" width="10.7109375" hidden="1" customWidth="1"/>
    <col min="6" max="6" width="12.42578125" customWidth="1"/>
    <col min="7" max="7" width="13.7109375" customWidth="1"/>
    <col min="8" max="8" width="11.140625" customWidth="1"/>
    <col min="9" max="9" width="10.28515625" customWidth="1"/>
    <col min="10" max="10" width="14.5703125" style="56" customWidth="1"/>
    <col min="11" max="11" width="0" hidden="1" customWidth="1"/>
    <col min="12" max="12" width="9.5703125" hidden="1" customWidth="1"/>
    <col min="13" max="13" width="6" hidden="1" customWidth="1"/>
    <col min="14" max="17" width="0" hidden="1" customWidth="1"/>
  </cols>
  <sheetData>
    <row r="1" spans="1:17" ht="24.75" x14ac:dyDescent="0.5">
      <c r="A1" s="1"/>
      <c r="B1" s="87" t="s">
        <v>143</v>
      </c>
      <c r="C1" s="87"/>
      <c r="D1" s="87"/>
      <c r="E1" s="87"/>
      <c r="F1" s="87"/>
      <c r="G1" s="87"/>
      <c r="H1" s="87"/>
      <c r="I1" s="87"/>
      <c r="J1" s="5" t="s">
        <v>93</v>
      </c>
    </row>
    <row r="2" spans="1:17" ht="21" customHeight="1" x14ac:dyDescent="0.25">
      <c r="A2" s="91" t="s">
        <v>69</v>
      </c>
      <c r="B2" s="91"/>
      <c r="C2" s="91"/>
      <c r="D2" s="91"/>
      <c r="E2" s="91"/>
      <c r="F2" s="91"/>
      <c r="G2" s="91"/>
      <c r="H2" s="91"/>
      <c r="I2" s="91"/>
      <c r="J2" s="91"/>
    </row>
    <row r="3" spans="1:17" ht="20.25" customHeight="1" x14ac:dyDescent="0.25">
      <c r="A3" s="91" t="s">
        <v>133</v>
      </c>
      <c r="B3" s="91"/>
      <c r="C3" s="91"/>
      <c r="D3" s="91"/>
      <c r="E3" s="91"/>
      <c r="F3" s="91"/>
      <c r="G3" s="91"/>
      <c r="H3" s="91"/>
      <c r="I3" s="91"/>
      <c r="J3" s="91"/>
    </row>
    <row r="4" spans="1:17" ht="18.75" customHeight="1" x14ac:dyDescent="0.25">
      <c r="A4" s="92" t="s">
        <v>63</v>
      </c>
      <c r="B4" s="96" t="s">
        <v>37</v>
      </c>
      <c r="C4" s="92" t="s">
        <v>55</v>
      </c>
      <c r="D4" s="88" t="s">
        <v>75</v>
      </c>
      <c r="E4" s="89"/>
      <c r="F4" s="89"/>
      <c r="G4" s="89"/>
      <c r="H4" s="89"/>
      <c r="I4" s="90"/>
      <c r="J4" s="94" t="s">
        <v>127</v>
      </c>
    </row>
    <row r="5" spans="1:17" ht="48.75" customHeight="1" x14ac:dyDescent="0.25">
      <c r="A5" s="93"/>
      <c r="B5" s="96"/>
      <c r="C5" s="93"/>
      <c r="D5" s="13" t="s">
        <v>71</v>
      </c>
      <c r="E5" s="13" t="s">
        <v>77</v>
      </c>
      <c r="F5" s="6" t="s">
        <v>76</v>
      </c>
      <c r="G5" s="14" t="s">
        <v>64</v>
      </c>
      <c r="H5" s="14" t="s">
        <v>38</v>
      </c>
      <c r="I5" s="14" t="s">
        <v>39</v>
      </c>
      <c r="J5" s="95"/>
    </row>
    <row r="6" spans="1:17" ht="15.75" x14ac:dyDescent="0.25">
      <c r="A6" s="14">
        <v>1</v>
      </c>
      <c r="B6" s="15" t="s">
        <v>40</v>
      </c>
      <c r="C6" s="2">
        <v>56</v>
      </c>
      <c r="D6" s="2">
        <v>859</v>
      </c>
      <c r="E6" s="2">
        <f>F6-D6</f>
        <v>-365</v>
      </c>
      <c r="F6" s="2">
        <v>494</v>
      </c>
      <c r="G6" s="2">
        <v>13</v>
      </c>
      <c r="H6" s="2">
        <v>1</v>
      </c>
      <c r="I6" s="2">
        <f t="shared" ref="I6:I19" si="0">F6-G6-H6</f>
        <v>480</v>
      </c>
      <c r="J6" s="28">
        <f t="shared" ref="J6:J18" si="1">(G6/C6)</f>
        <v>0.23214285714285715</v>
      </c>
    </row>
    <row r="7" spans="1:17" ht="15.75" x14ac:dyDescent="0.25">
      <c r="A7" s="14">
        <v>2</v>
      </c>
      <c r="B7" s="15" t="s">
        <v>41</v>
      </c>
      <c r="C7" s="2">
        <v>12</v>
      </c>
      <c r="D7" s="2"/>
      <c r="E7" s="2"/>
      <c r="F7" s="2">
        <v>116</v>
      </c>
      <c r="G7" s="2">
        <v>1</v>
      </c>
      <c r="H7" s="2">
        <v>0</v>
      </c>
      <c r="I7" s="2">
        <f t="shared" si="0"/>
        <v>115</v>
      </c>
      <c r="J7" s="28">
        <f t="shared" si="1"/>
        <v>8.3333333333333329E-2</v>
      </c>
      <c r="L7" s="67"/>
      <c r="M7" s="73" t="s">
        <v>119</v>
      </c>
      <c r="N7" s="69" t="s">
        <v>121</v>
      </c>
      <c r="O7" s="69" t="s">
        <v>114</v>
      </c>
      <c r="P7" s="69" t="s">
        <v>122</v>
      </c>
      <c r="Q7" s="73" t="s">
        <v>115</v>
      </c>
    </row>
    <row r="8" spans="1:17" ht="15.75" x14ac:dyDescent="0.25">
      <c r="A8" s="14">
        <v>3</v>
      </c>
      <c r="B8" s="15" t="s">
        <v>49</v>
      </c>
      <c r="C8" s="2">
        <v>3</v>
      </c>
      <c r="D8" s="2">
        <v>236</v>
      </c>
      <c r="E8" s="2">
        <f>F8-D8</f>
        <v>-227</v>
      </c>
      <c r="F8" s="2">
        <v>9</v>
      </c>
      <c r="G8" s="2">
        <v>2</v>
      </c>
      <c r="H8" s="2">
        <v>0</v>
      </c>
      <c r="I8" s="2">
        <f t="shared" si="0"/>
        <v>7</v>
      </c>
      <c r="J8" s="28">
        <f t="shared" si="1"/>
        <v>0.66666666666666663</v>
      </c>
      <c r="L8" s="67"/>
      <c r="M8" s="70"/>
      <c r="N8" s="67"/>
      <c r="O8" s="67"/>
      <c r="P8" s="67"/>
      <c r="Q8" s="70"/>
    </row>
    <row r="9" spans="1:17" ht="15.75" x14ac:dyDescent="0.25">
      <c r="A9" s="14">
        <v>4</v>
      </c>
      <c r="B9" s="15" t="s">
        <v>52</v>
      </c>
      <c r="C9" s="2">
        <v>6</v>
      </c>
      <c r="D9" s="2">
        <v>176</v>
      </c>
      <c r="E9" s="2">
        <f>F9-D9</f>
        <v>-150</v>
      </c>
      <c r="F9" s="2">
        <v>26</v>
      </c>
      <c r="G9" s="2">
        <v>1</v>
      </c>
      <c r="H9" s="2">
        <v>0</v>
      </c>
      <c r="I9" s="2">
        <f t="shared" si="0"/>
        <v>25</v>
      </c>
      <c r="J9" s="28">
        <f t="shared" si="1"/>
        <v>0.16666666666666666</v>
      </c>
      <c r="L9" s="67"/>
      <c r="M9" s="70">
        <v>11</v>
      </c>
      <c r="N9" s="67">
        <v>81</v>
      </c>
      <c r="O9" s="67">
        <v>22</v>
      </c>
      <c r="P9" s="67">
        <v>46</v>
      </c>
      <c r="Q9" s="70">
        <f>N9-O9-P9</f>
        <v>13</v>
      </c>
    </row>
    <row r="10" spans="1:17" ht="15.75" x14ac:dyDescent="0.25">
      <c r="A10" s="14">
        <v>5</v>
      </c>
      <c r="B10" s="15" t="s">
        <v>48</v>
      </c>
      <c r="C10" s="2">
        <v>3</v>
      </c>
      <c r="D10" s="2"/>
      <c r="E10" s="2"/>
      <c r="F10" s="2">
        <v>27</v>
      </c>
      <c r="G10" s="2">
        <v>0</v>
      </c>
      <c r="H10" s="2">
        <v>0</v>
      </c>
      <c r="I10" s="2">
        <f t="shared" si="0"/>
        <v>27</v>
      </c>
      <c r="J10" s="28">
        <f t="shared" si="1"/>
        <v>0</v>
      </c>
      <c r="L10" s="67"/>
      <c r="M10" s="70">
        <v>4</v>
      </c>
      <c r="N10" s="67">
        <v>23</v>
      </c>
      <c r="O10" s="67">
        <v>0</v>
      </c>
      <c r="P10" s="67">
        <v>0</v>
      </c>
      <c r="Q10" s="70">
        <f>N10-O10-P10</f>
        <v>23</v>
      </c>
    </row>
    <row r="11" spans="1:17" ht="15.75" x14ac:dyDescent="0.25">
      <c r="A11" s="14">
        <v>6</v>
      </c>
      <c r="B11" s="15" t="s">
        <v>43</v>
      </c>
      <c r="C11" s="2">
        <v>7</v>
      </c>
      <c r="D11" s="2">
        <v>102</v>
      </c>
      <c r="E11" s="2">
        <f>F11-D11</f>
        <v>-50</v>
      </c>
      <c r="F11" s="2">
        <v>52</v>
      </c>
      <c r="G11" s="2">
        <v>0</v>
      </c>
      <c r="H11" s="2">
        <v>0</v>
      </c>
      <c r="I11" s="2">
        <f t="shared" si="0"/>
        <v>52</v>
      </c>
      <c r="J11" s="28">
        <f t="shared" si="1"/>
        <v>0</v>
      </c>
      <c r="L11" s="71" t="s">
        <v>117</v>
      </c>
      <c r="M11" s="72">
        <f>SUM(M9:M10)</f>
        <v>15</v>
      </c>
      <c r="N11" s="71">
        <f>SUM(N9:N10)</f>
        <v>104</v>
      </c>
      <c r="O11" s="71">
        <f>SUM(O9:O10)</f>
        <v>22</v>
      </c>
      <c r="P11" s="71">
        <f>SUM(P9:P10)</f>
        <v>46</v>
      </c>
      <c r="Q11" s="72">
        <f>SUM(Q9:Q10)</f>
        <v>36</v>
      </c>
    </row>
    <row r="12" spans="1:17" ht="15.75" x14ac:dyDescent="0.25">
      <c r="A12" s="14">
        <v>7</v>
      </c>
      <c r="B12" s="15" t="s">
        <v>50</v>
      </c>
      <c r="C12" s="2">
        <v>2</v>
      </c>
      <c r="D12" s="2">
        <v>81</v>
      </c>
      <c r="E12" s="2">
        <f>F12-D12</f>
        <v>-70</v>
      </c>
      <c r="F12" s="2">
        <v>11</v>
      </c>
      <c r="G12" s="2">
        <v>0</v>
      </c>
      <c r="H12" s="2">
        <v>0</v>
      </c>
      <c r="I12" s="2">
        <f t="shared" si="0"/>
        <v>11</v>
      </c>
      <c r="J12" s="28">
        <f t="shared" si="1"/>
        <v>0</v>
      </c>
      <c r="L12" s="67"/>
      <c r="M12" s="67"/>
      <c r="N12" s="67"/>
      <c r="O12" s="67"/>
      <c r="P12" s="67"/>
    </row>
    <row r="13" spans="1:17" ht="15.75" x14ac:dyDescent="0.25">
      <c r="A13" s="14">
        <v>8</v>
      </c>
      <c r="B13" s="15" t="s">
        <v>47</v>
      </c>
      <c r="C13" s="2">
        <v>6</v>
      </c>
      <c r="D13" s="2"/>
      <c r="E13" s="2"/>
      <c r="F13" s="2">
        <v>14</v>
      </c>
      <c r="G13" s="2">
        <v>0</v>
      </c>
      <c r="H13" s="2">
        <v>0</v>
      </c>
      <c r="I13" s="2">
        <f t="shared" si="0"/>
        <v>14</v>
      </c>
      <c r="J13" s="28">
        <f t="shared" si="1"/>
        <v>0</v>
      </c>
      <c r="L13" s="67"/>
      <c r="M13" s="67"/>
      <c r="N13" s="67"/>
      <c r="O13" s="67"/>
      <c r="P13" s="67"/>
    </row>
    <row r="14" spans="1:17" ht="15.75" x14ac:dyDescent="0.25">
      <c r="A14" s="14">
        <v>9</v>
      </c>
      <c r="B14" s="15" t="s">
        <v>46</v>
      </c>
      <c r="C14" s="2">
        <v>3</v>
      </c>
      <c r="D14" s="2"/>
      <c r="E14" s="2"/>
      <c r="F14" s="2">
        <v>28</v>
      </c>
      <c r="G14" s="2">
        <v>0</v>
      </c>
      <c r="H14" s="2">
        <v>0</v>
      </c>
      <c r="I14" s="2">
        <f t="shared" si="0"/>
        <v>28</v>
      </c>
      <c r="J14" s="28">
        <f t="shared" si="1"/>
        <v>0</v>
      </c>
      <c r="L14" s="67"/>
      <c r="M14" s="67"/>
      <c r="N14" s="67"/>
      <c r="O14" s="67"/>
      <c r="P14" s="67"/>
    </row>
    <row r="15" spans="1:17" ht="15.75" x14ac:dyDescent="0.25">
      <c r="A15" s="14">
        <v>10</v>
      </c>
      <c r="B15" s="15" t="s">
        <v>53</v>
      </c>
      <c r="C15" s="2">
        <v>15</v>
      </c>
      <c r="D15" s="2">
        <v>88</v>
      </c>
      <c r="E15" s="2">
        <v>6</v>
      </c>
      <c r="F15" s="2">
        <v>39</v>
      </c>
      <c r="G15" s="2">
        <v>1</v>
      </c>
      <c r="H15" s="2">
        <v>21</v>
      </c>
      <c r="I15" s="2">
        <f t="shared" si="0"/>
        <v>17</v>
      </c>
      <c r="J15" s="28">
        <f t="shared" si="1"/>
        <v>6.6666666666666666E-2</v>
      </c>
      <c r="L15" s="67"/>
      <c r="M15" s="70">
        <v>0</v>
      </c>
      <c r="N15" s="67">
        <v>8</v>
      </c>
      <c r="O15" s="67">
        <v>0</v>
      </c>
      <c r="P15" s="67">
        <v>5</v>
      </c>
      <c r="Q15" s="70">
        <f>N15-O15-P15</f>
        <v>3</v>
      </c>
    </row>
    <row r="16" spans="1:17" ht="15.75" x14ac:dyDescent="0.25">
      <c r="A16" s="14">
        <v>11</v>
      </c>
      <c r="B16" s="15" t="s">
        <v>42</v>
      </c>
      <c r="C16" s="2">
        <v>43</v>
      </c>
      <c r="D16" s="2"/>
      <c r="E16" s="2"/>
      <c r="F16" s="2">
        <v>311</v>
      </c>
      <c r="G16" s="2">
        <v>1</v>
      </c>
      <c r="H16" s="2">
        <v>0</v>
      </c>
      <c r="I16" s="2">
        <f t="shared" si="0"/>
        <v>310</v>
      </c>
      <c r="J16" s="28">
        <f t="shared" si="1"/>
        <v>2.3255813953488372E-2</v>
      </c>
      <c r="L16" s="67"/>
      <c r="M16" s="70">
        <v>1</v>
      </c>
      <c r="N16" s="67">
        <v>15</v>
      </c>
      <c r="O16" s="67">
        <v>0</v>
      </c>
      <c r="P16" s="67">
        <v>9</v>
      </c>
      <c r="Q16" s="70">
        <f t="shared" ref="Q16:Q21" si="2">N16-O16-P16</f>
        <v>6</v>
      </c>
    </row>
    <row r="17" spans="1:17" ht="15.75" x14ac:dyDescent="0.25">
      <c r="A17" s="14">
        <v>12</v>
      </c>
      <c r="B17" s="15" t="s">
        <v>44</v>
      </c>
      <c r="C17" s="2">
        <v>6</v>
      </c>
      <c r="D17" s="2"/>
      <c r="E17" s="2"/>
      <c r="F17" s="2">
        <v>13</v>
      </c>
      <c r="G17" s="2">
        <v>0</v>
      </c>
      <c r="H17" s="2">
        <v>0</v>
      </c>
      <c r="I17" s="2">
        <f t="shared" si="0"/>
        <v>13</v>
      </c>
      <c r="J17" s="29">
        <f t="shared" si="1"/>
        <v>0</v>
      </c>
      <c r="L17" s="67"/>
      <c r="M17" s="70">
        <v>0</v>
      </c>
      <c r="N17" s="67">
        <v>1</v>
      </c>
      <c r="O17" s="67">
        <v>0</v>
      </c>
      <c r="P17" s="67">
        <v>0</v>
      </c>
      <c r="Q17" s="70">
        <f t="shared" si="2"/>
        <v>1</v>
      </c>
    </row>
    <row r="18" spans="1:17" ht="15.75" x14ac:dyDescent="0.25">
      <c r="A18" s="14">
        <v>13</v>
      </c>
      <c r="B18" s="15" t="s">
        <v>45</v>
      </c>
      <c r="C18" s="2">
        <v>13</v>
      </c>
      <c r="D18" s="2"/>
      <c r="E18" s="2"/>
      <c r="F18" s="2">
        <v>87</v>
      </c>
      <c r="G18" s="2">
        <v>1</v>
      </c>
      <c r="H18" s="2">
        <v>2</v>
      </c>
      <c r="I18" s="2">
        <f t="shared" si="0"/>
        <v>84</v>
      </c>
      <c r="J18" s="29">
        <f t="shared" si="1"/>
        <v>7.6923076923076927E-2</v>
      </c>
      <c r="L18" s="67"/>
      <c r="M18" s="70">
        <v>1</v>
      </c>
      <c r="N18" s="67">
        <v>6</v>
      </c>
      <c r="O18" s="67">
        <v>1</v>
      </c>
      <c r="P18" s="67">
        <v>2</v>
      </c>
      <c r="Q18" s="70">
        <f t="shared" si="2"/>
        <v>3</v>
      </c>
    </row>
    <row r="19" spans="1:17" ht="15.75" x14ac:dyDescent="0.25">
      <c r="A19" s="14">
        <v>14</v>
      </c>
      <c r="B19" s="15" t="s">
        <v>51</v>
      </c>
      <c r="C19" s="2">
        <v>25</v>
      </c>
      <c r="D19" s="2">
        <v>333</v>
      </c>
      <c r="E19" s="2">
        <v>61</v>
      </c>
      <c r="F19" s="2">
        <v>124</v>
      </c>
      <c r="G19" s="2">
        <v>3</v>
      </c>
      <c r="H19" s="2">
        <v>0</v>
      </c>
      <c r="I19" s="2">
        <f t="shared" si="0"/>
        <v>121</v>
      </c>
      <c r="J19" s="29">
        <f t="shared" ref="J19:J20" si="3">(G19/C19)</f>
        <v>0.12</v>
      </c>
      <c r="L19" s="67"/>
      <c r="M19" s="70">
        <v>0</v>
      </c>
      <c r="N19" s="67">
        <v>0</v>
      </c>
      <c r="O19" s="67">
        <v>0</v>
      </c>
      <c r="P19" s="67">
        <v>0</v>
      </c>
      <c r="Q19" s="70">
        <f t="shared" si="2"/>
        <v>0</v>
      </c>
    </row>
    <row r="20" spans="1:17" s="55" customFormat="1" ht="19.5" x14ac:dyDescent="0.4">
      <c r="A20" s="85" t="s">
        <v>66</v>
      </c>
      <c r="B20" s="86"/>
      <c r="C20" s="30">
        <f>SUM(C6:C19)</f>
        <v>200</v>
      </c>
      <c r="D20" s="30">
        <f>SUM(D6:D19)</f>
        <v>1875</v>
      </c>
      <c r="E20" s="30">
        <f t="shared" ref="E20" si="4">F20-D20</f>
        <v>-524</v>
      </c>
      <c r="F20" s="30">
        <f>SUM(F6:F19)</f>
        <v>1351</v>
      </c>
      <c r="G20" s="30">
        <f>SUM(G6:G19)</f>
        <v>23</v>
      </c>
      <c r="H20" s="30">
        <f>SUM(H6:H19)</f>
        <v>24</v>
      </c>
      <c r="I20" s="30">
        <f>SUM(I6:I19)</f>
        <v>1304</v>
      </c>
      <c r="J20" s="31">
        <f t="shared" si="3"/>
        <v>0.115</v>
      </c>
      <c r="L20" s="67"/>
      <c r="M20" s="70">
        <v>1</v>
      </c>
      <c r="N20" s="67">
        <v>0</v>
      </c>
      <c r="O20" s="67">
        <v>0</v>
      </c>
      <c r="P20" s="67">
        <v>0</v>
      </c>
      <c r="Q20" s="70">
        <f t="shared" si="2"/>
        <v>0</v>
      </c>
    </row>
    <row r="21" spans="1:17" x14ac:dyDescent="0.25">
      <c r="A21" s="16" t="s">
        <v>57</v>
      </c>
      <c r="B21" s="17"/>
      <c r="C21" s="17"/>
      <c r="D21" s="17"/>
      <c r="E21" s="17"/>
      <c r="F21" s="17"/>
      <c r="G21" s="17"/>
      <c r="H21" s="1"/>
      <c r="I21" s="1"/>
      <c r="J21" s="18"/>
      <c r="L21" s="67"/>
      <c r="M21" s="70">
        <v>30</v>
      </c>
      <c r="N21" s="67">
        <v>360</v>
      </c>
      <c r="O21" s="67">
        <v>64</v>
      </c>
      <c r="P21" s="67">
        <v>200</v>
      </c>
      <c r="Q21" s="70">
        <f t="shared" si="2"/>
        <v>96</v>
      </c>
    </row>
    <row r="22" spans="1:17" x14ac:dyDescent="0.25">
      <c r="L22" s="71" t="s">
        <v>118</v>
      </c>
      <c r="M22" s="72">
        <f>SUM(M15:M21)</f>
        <v>33</v>
      </c>
      <c r="N22" s="71">
        <f>SUM(N15:N21)</f>
        <v>390</v>
      </c>
      <c r="O22" s="71">
        <f>SUM(O15:O21)</f>
        <v>65</v>
      </c>
      <c r="P22" s="71">
        <f>SUM(P15:P21)</f>
        <v>216</v>
      </c>
      <c r="Q22" s="72">
        <f>SUM(Q15:Q21)</f>
        <v>109</v>
      </c>
    </row>
  </sheetData>
  <sortState xmlns:xlrd2="http://schemas.microsoft.com/office/spreadsheetml/2017/richdata2" ref="B6:J18">
    <sortCondition ref="B6:B18"/>
  </sortState>
  <mergeCells count="9">
    <mergeCell ref="A20:B20"/>
    <mergeCell ref="B1:I1"/>
    <mergeCell ref="A2:J2"/>
    <mergeCell ref="A3:J3"/>
    <mergeCell ref="A4:A5"/>
    <mergeCell ref="B4:B5"/>
    <mergeCell ref="C4:C5"/>
    <mergeCell ref="D4:I4"/>
    <mergeCell ref="J4:J5"/>
  </mergeCells>
  <printOptions horizontalCentered="1" verticalCentered="1"/>
  <pageMargins left="0.61" right="0.54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M40"/>
  <sheetViews>
    <sheetView view="pageBreakPreview" zoomScaleSheetLayoutView="100" workbookViewId="0">
      <pane xSplit="2" ySplit="5" topLeftCell="C25" activePane="bottomRight" state="frozen"/>
      <selection activeCell="E30" sqref="E30"/>
      <selection pane="topRight" activeCell="E30" sqref="E30"/>
      <selection pane="bottomLeft" activeCell="E30" sqref="E30"/>
      <selection pane="bottomRight" activeCell="A2" sqref="A2:K2"/>
    </sheetView>
  </sheetViews>
  <sheetFormatPr defaultRowHeight="15" x14ac:dyDescent="0.25"/>
  <cols>
    <col min="1" max="1" width="7" customWidth="1"/>
    <col min="2" max="2" width="19.7109375" customWidth="1"/>
    <col min="3" max="3" width="7.7109375" bestFit="1" customWidth="1"/>
    <col min="4" max="4" width="15.85546875" bestFit="1" customWidth="1"/>
    <col min="5" max="5" width="17.42578125" bestFit="1" customWidth="1"/>
    <col min="6" max="6" width="12.140625" bestFit="1" customWidth="1"/>
    <col min="7" max="7" width="14.85546875" customWidth="1"/>
    <col min="8" max="8" width="15.28515625" hidden="1" customWidth="1"/>
    <col min="9" max="9" width="12.140625" customWidth="1"/>
    <col min="10" max="10" width="11" customWidth="1"/>
    <col min="11" max="11" width="14.28515625" customWidth="1"/>
  </cols>
  <sheetData>
    <row r="1" spans="1:13" ht="24.75" x14ac:dyDescent="0.5">
      <c r="A1" s="1"/>
      <c r="B1" s="87" t="s">
        <v>125</v>
      </c>
      <c r="C1" s="87"/>
      <c r="D1" s="87"/>
      <c r="E1" s="87"/>
      <c r="F1" s="87"/>
      <c r="G1" s="87"/>
      <c r="H1" s="87"/>
      <c r="I1" s="87"/>
      <c r="J1" s="87"/>
      <c r="K1" s="5" t="s">
        <v>93</v>
      </c>
    </row>
    <row r="2" spans="1:13" ht="21" customHeight="1" x14ac:dyDescent="0.25">
      <c r="A2" s="91" t="s">
        <v>85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3" ht="21.75" customHeight="1" x14ac:dyDescent="0.25">
      <c r="A3" s="102" t="s">
        <v>133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3" ht="68.25" customHeight="1" x14ac:dyDescent="0.25">
      <c r="A4" s="104" t="s">
        <v>63</v>
      </c>
      <c r="B4" s="104" t="s">
        <v>0</v>
      </c>
      <c r="C4" s="97" t="s">
        <v>55</v>
      </c>
      <c r="D4" s="99" t="s">
        <v>70</v>
      </c>
      <c r="E4" s="100"/>
      <c r="F4" s="101"/>
      <c r="G4" s="105" t="s">
        <v>99</v>
      </c>
      <c r="H4" s="105"/>
      <c r="I4" s="97" t="s">
        <v>2</v>
      </c>
      <c r="J4" s="97" t="s">
        <v>3</v>
      </c>
      <c r="K4" s="97" t="s">
        <v>126</v>
      </c>
    </row>
    <row r="5" spans="1:13" ht="45" x14ac:dyDescent="0.25">
      <c r="A5" s="104"/>
      <c r="B5" s="104"/>
      <c r="C5" s="98"/>
      <c r="D5" s="6" t="s">
        <v>71</v>
      </c>
      <c r="E5" s="6" t="s">
        <v>96</v>
      </c>
      <c r="F5" s="6" t="s">
        <v>76</v>
      </c>
      <c r="G5" s="7" t="s">
        <v>1</v>
      </c>
      <c r="H5" s="8" t="s">
        <v>78</v>
      </c>
      <c r="I5" s="98"/>
      <c r="J5" s="98"/>
      <c r="K5" s="98"/>
    </row>
    <row r="6" spans="1:13" x14ac:dyDescent="0.25">
      <c r="A6" s="9">
        <v>1</v>
      </c>
      <c r="B6" s="10" t="s">
        <v>4</v>
      </c>
      <c r="C6" s="10">
        <v>12</v>
      </c>
      <c r="D6" s="10">
        <v>105</v>
      </c>
      <c r="E6" s="10">
        <v>5</v>
      </c>
      <c r="F6" s="10">
        <f>D6+E6</f>
        <v>110</v>
      </c>
      <c r="G6" s="10">
        <v>1</v>
      </c>
      <c r="H6" s="43">
        <v>10.199999999999999</v>
      </c>
      <c r="I6" s="10">
        <v>0</v>
      </c>
      <c r="J6" s="10">
        <f>F6-G6-I6</f>
        <v>109</v>
      </c>
      <c r="K6" s="32">
        <f>G6/C6</f>
        <v>8.3333333333333329E-2</v>
      </c>
      <c r="L6" s="12"/>
    </row>
    <row r="7" spans="1:13" x14ac:dyDescent="0.25">
      <c r="A7" s="9">
        <v>2</v>
      </c>
      <c r="B7" s="10" t="s">
        <v>5</v>
      </c>
      <c r="C7" s="10">
        <v>11</v>
      </c>
      <c r="D7" s="10">
        <v>73</v>
      </c>
      <c r="E7" s="10">
        <v>1</v>
      </c>
      <c r="F7" s="10">
        <f t="shared" ref="F7:F38" si="0">D7+E7</f>
        <v>74</v>
      </c>
      <c r="G7" s="10">
        <v>1</v>
      </c>
      <c r="H7" s="43">
        <v>0</v>
      </c>
      <c r="I7" s="10">
        <v>3</v>
      </c>
      <c r="J7" s="10">
        <f t="shared" ref="J7:J38" si="1">F7-G7-I7</f>
        <v>70</v>
      </c>
      <c r="K7" s="32">
        <f t="shared" ref="K7:K38" si="2">G7/C7</f>
        <v>9.0909090909090912E-2</v>
      </c>
      <c r="L7" s="12"/>
    </row>
    <row r="8" spans="1:13" x14ac:dyDescent="0.25">
      <c r="A8" s="9">
        <v>3</v>
      </c>
      <c r="B8" s="10" t="s">
        <v>6</v>
      </c>
      <c r="C8" s="10">
        <v>9</v>
      </c>
      <c r="D8" s="10">
        <v>82</v>
      </c>
      <c r="E8" s="10">
        <v>0</v>
      </c>
      <c r="F8" s="10">
        <f t="shared" si="0"/>
        <v>82</v>
      </c>
      <c r="G8" s="10">
        <v>0</v>
      </c>
      <c r="H8" s="43">
        <v>10.69</v>
      </c>
      <c r="I8" s="10">
        <v>0</v>
      </c>
      <c r="J8" s="10">
        <f t="shared" si="1"/>
        <v>82</v>
      </c>
      <c r="K8" s="32">
        <f t="shared" si="2"/>
        <v>0</v>
      </c>
      <c r="L8" s="12"/>
      <c r="M8" s="1"/>
    </row>
    <row r="9" spans="1:13" x14ac:dyDescent="0.25">
      <c r="A9" s="9">
        <v>4</v>
      </c>
      <c r="B9" s="10" t="s">
        <v>7</v>
      </c>
      <c r="C9" s="10">
        <v>6</v>
      </c>
      <c r="D9" s="10">
        <v>16</v>
      </c>
      <c r="E9" s="10">
        <v>2</v>
      </c>
      <c r="F9" s="10">
        <f t="shared" si="0"/>
        <v>18</v>
      </c>
      <c r="G9" s="10">
        <v>1</v>
      </c>
      <c r="H9" s="43">
        <v>9.6</v>
      </c>
      <c r="I9" s="10">
        <v>0</v>
      </c>
      <c r="J9" s="10">
        <f t="shared" si="1"/>
        <v>17</v>
      </c>
      <c r="K9" s="32">
        <f t="shared" si="2"/>
        <v>0.16666666666666666</v>
      </c>
      <c r="L9" s="74"/>
    </row>
    <row r="10" spans="1:13" x14ac:dyDescent="0.25">
      <c r="A10" s="9">
        <v>5</v>
      </c>
      <c r="B10" s="10" t="s">
        <v>8</v>
      </c>
      <c r="C10" s="10">
        <v>12</v>
      </c>
      <c r="D10" s="10">
        <v>89</v>
      </c>
      <c r="E10" s="10">
        <v>1</v>
      </c>
      <c r="F10" s="10">
        <f t="shared" si="0"/>
        <v>90</v>
      </c>
      <c r="G10" s="10">
        <v>5</v>
      </c>
      <c r="H10" s="43">
        <v>15.66</v>
      </c>
      <c r="I10" s="10">
        <v>0</v>
      </c>
      <c r="J10" s="10">
        <f t="shared" si="1"/>
        <v>85</v>
      </c>
      <c r="K10" s="32">
        <f t="shared" si="2"/>
        <v>0.41666666666666669</v>
      </c>
      <c r="L10" s="74"/>
    </row>
    <row r="11" spans="1:13" x14ac:dyDescent="0.25">
      <c r="A11" s="9">
        <v>6</v>
      </c>
      <c r="B11" s="10" t="s">
        <v>9</v>
      </c>
      <c r="C11" s="10">
        <v>2</v>
      </c>
      <c r="D11" s="10">
        <v>20</v>
      </c>
      <c r="E11" s="10">
        <v>0</v>
      </c>
      <c r="F11" s="10">
        <f t="shared" si="0"/>
        <v>20</v>
      </c>
      <c r="G11" s="10">
        <v>0</v>
      </c>
      <c r="H11" s="43">
        <v>4.72</v>
      </c>
      <c r="I11" s="10">
        <v>0</v>
      </c>
      <c r="J11" s="10">
        <f t="shared" si="1"/>
        <v>20</v>
      </c>
      <c r="K11" s="32">
        <f t="shared" si="2"/>
        <v>0</v>
      </c>
      <c r="L11" s="74"/>
    </row>
    <row r="12" spans="1:13" x14ac:dyDescent="0.25">
      <c r="A12" s="9">
        <v>7</v>
      </c>
      <c r="B12" s="10" t="s">
        <v>10</v>
      </c>
      <c r="C12" s="10">
        <v>6</v>
      </c>
      <c r="D12" s="10">
        <v>25</v>
      </c>
      <c r="E12" s="10">
        <v>2</v>
      </c>
      <c r="F12" s="10">
        <f t="shared" si="0"/>
        <v>27</v>
      </c>
      <c r="G12" s="10">
        <v>1</v>
      </c>
      <c r="H12" s="43">
        <v>23</v>
      </c>
      <c r="I12" s="10">
        <v>0</v>
      </c>
      <c r="J12" s="10">
        <f t="shared" si="1"/>
        <v>26</v>
      </c>
      <c r="K12" s="32">
        <f t="shared" si="2"/>
        <v>0.16666666666666666</v>
      </c>
      <c r="L12" s="74"/>
    </row>
    <row r="13" spans="1:13" x14ac:dyDescent="0.25">
      <c r="A13" s="9">
        <v>8</v>
      </c>
      <c r="B13" s="10" t="s">
        <v>11</v>
      </c>
      <c r="C13" s="10">
        <v>3</v>
      </c>
      <c r="D13" s="10">
        <v>18</v>
      </c>
      <c r="E13" s="10">
        <v>2</v>
      </c>
      <c r="F13" s="10">
        <f t="shared" si="0"/>
        <v>20</v>
      </c>
      <c r="G13" s="10">
        <v>0</v>
      </c>
      <c r="H13" s="43">
        <v>0</v>
      </c>
      <c r="I13" s="10">
        <v>0</v>
      </c>
      <c r="J13" s="10">
        <f t="shared" si="1"/>
        <v>20</v>
      </c>
      <c r="K13" s="32">
        <f t="shared" si="2"/>
        <v>0</v>
      </c>
      <c r="L13" s="74"/>
    </row>
    <row r="14" spans="1:13" x14ac:dyDescent="0.25">
      <c r="A14" s="9">
        <v>9</v>
      </c>
      <c r="B14" s="10" t="s">
        <v>12</v>
      </c>
      <c r="C14" s="10">
        <v>3</v>
      </c>
      <c r="D14" s="10">
        <v>6</v>
      </c>
      <c r="E14" s="10">
        <v>0</v>
      </c>
      <c r="F14" s="10">
        <f t="shared" si="0"/>
        <v>6</v>
      </c>
      <c r="G14" s="10">
        <v>0</v>
      </c>
      <c r="H14" s="43">
        <v>0</v>
      </c>
      <c r="I14" s="10">
        <v>0</v>
      </c>
      <c r="J14" s="10">
        <f t="shared" si="1"/>
        <v>6</v>
      </c>
      <c r="K14" s="32">
        <f t="shared" si="2"/>
        <v>0</v>
      </c>
      <c r="L14" s="74"/>
    </row>
    <row r="15" spans="1:13" x14ac:dyDescent="0.25">
      <c r="A15" s="9">
        <v>10</v>
      </c>
      <c r="B15" s="10" t="s">
        <v>13</v>
      </c>
      <c r="C15" s="10">
        <v>5</v>
      </c>
      <c r="D15" s="10">
        <v>29</v>
      </c>
      <c r="E15" s="10">
        <v>0</v>
      </c>
      <c r="F15" s="10">
        <f t="shared" si="0"/>
        <v>29</v>
      </c>
      <c r="G15" s="10">
        <v>0</v>
      </c>
      <c r="H15" s="43">
        <v>0</v>
      </c>
      <c r="I15" s="10">
        <v>0</v>
      </c>
      <c r="J15" s="10">
        <f t="shared" si="1"/>
        <v>29</v>
      </c>
      <c r="K15" s="32">
        <f t="shared" si="2"/>
        <v>0</v>
      </c>
      <c r="L15" s="74"/>
    </row>
    <row r="16" spans="1:13" x14ac:dyDescent="0.25">
      <c r="A16" s="9">
        <v>11</v>
      </c>
      <c r="B16" s="10" t="s">
        <v>14</v>
      </c>
      <c r="C16" s="10">
        <v>2</v>
      </c>
      <c r="D16" s="10">
        <v>3</v>
      </c>
      <c r="E16" s="10">
        <v>0</v>
      </c>
      <c r="F16" s="10">
        <f t="shared" si="0"/>
        <v>3</v>
      </c>
      <c r="G16" s="10">
        <v>0</v>
      </c>
      <c r="H16" s="43">
        <v>7.84</v>
      </c>
      <c r="I16" s="10">
        <v>0</v>
      </c>
      <c r="J16" s="10">
        <f t="shared" si="1"/>
        <v>3</v>
      </c>
      <c r="K16" s="32">
        <f t="shared" si="2"/>
        <v>0</v>
      </c>
      <c r="L16" s="74"/>
    </row>
    <row r="17" spans="1:12" x14ac:dyDescent="0.25">
      <c r="A17" s="9">
        <v>12</v>
      </c>
      <c r="B17" s="10" t="s">
        <v>15</v>
      </c>
      <c r="C17" s="10">
        <v>5</v>
      </c>
      <c r="D17" s="10">
        <v>3</v>
      </c>
      <c r="E17" s="10">
        <v>2</v>
      </c>
      <c r="F17" s="10">
        <f t="shared" si="0"/>
        <v>5</v>
      </c>
      <c r="G17" s="10">
        <v>1</v>
      </c>
      <c r="H17" s="43">
        <v>4.5</v>
      </c>
      <c r="I17" s="10">
        <v>0</v>
      </c>
      <c r="J17" s="10">
        <f t="shared" si="1"/>
        <v>4</v>
      </c>
      <c r="K17" s="32">
        <f t="shared" si="2"/>
        <v>0.2</v>
      </c>
      <c r="L17" s="74"/>
    </row>
    <row r="18" spans="1:12" x14ac:dyDescent="0.25">
      <c r="A18" s="9">
        <v>13</v>
      </c>
      <c r="B18" s="10" t="s">
        <v>16</v>
      </c>
      <c r="C18" s="10">
        <v>9</v>
      </c>
      <c r="D18" s="10">
        <v>45</v>
      </c>
      <c r="E18" s="10">
        <v>1</v>
      </c>
      <c r="F18" s="10">
        <f t="shared" si="0"/>
        <v>46</v>
      </c>
      <c r="G18" s="10">
        <v>1</v>
      </c>
      <c r="H18" s="43">
        <v>0.5</v>
      </c>
      <c r="I18" s="10">
        <v>0</v>
      </c>
      <c r="J18" s="10">
        <f t="shared" si="1"/>
        <v>45</v>
      </c>
      <c r="K18" s="32">
        <f t="shared" si="2"/>
        <v>0.1111111111111111</v>
      </c>
      <c r="L18" s="74"/>
    </row>
    <row r="19" spans="1:12" x14ac:dyDescent="0.25">
      <c r="A19" s="9">
        <v>14</v>
      </c>
      <c r="B19" s="10" t="s">
        <v>17</v>
      </c>
      <c r="C19" s="10">
        <v>5</v>
      </c>
      <c r="D19" s="10">
        <v>51</v>
      </c>
      <c r="E19" s="10">
        <v>2</v>
      </c>
      <c r="F19" s="10">
        <f t="shared" si="0"/>
        <v>53</v>
      </c>
      <c r="G19" s="10">
        <v>0</v>
      </c>
      <c r="H19" s="43">
        <v>8.8000000000000007</v>
      </c>
      <c r="I19" s="10">
        <v>0</v>
      </c>
      <c r="J19" s="10">
        <f t="shared" si="1"/>
        <v>53</v>
      </c>
      <c r="K19" s="32">
        <f t="shared" si="2"/>
        <v>0</v>
      </c>
      <c r="L19" s="74"/>
    </row>
    <row r="20" spans="1:12" x14ac:dyDescent="0.25">
      <c r="A20" s="9">
        <v>15</v>
      </c>
      <c r="B20" s="10" t="s">
        <v>18</v>
      </c>
      <c r="C20" s="10">
        <v>3</v>
      </c>
      <c r="D20" s="10">
        <v>34</v>
      </c>
      <c r="E20" s="10">
        <v>0</v>
      </c>
      <c r="F20" s="10">
        <f t="shared" si="0"/>
        <v>34</v>
      </c>
      <c r="G20" s="10">
        <v>0</v>
      </c>
      <c r="H20" s="43">
        <v>13.45</v>
      </c>
      <c r="I20" s="10">
        <v>0</v>
      </c>
      <c r="J20" s="10">
        <f t="shared" si="1"/>
        <v>34</v>
      </c>
      <c r="K20" s="32">
        <f t="shared" si="2"/>
        <v>0</v>
      </c>
      <c r="L20" s="74"/>
    </row>
    <row r="21" spans="1:12" x14ac:dyDescent="0.25">
      <c r="A21" s="9">
        <v>16</v>
      </c>
      <c r="B21" s="10" t="s">
        <v>19</v>
      </c>
      <c r="C21" s="10">
        <v>5</v>
      </c>
      <c r="D21" s="10">
        <v>6</v>
      </c>
      <c r="E21" s="10">
        <v>0</v>
      </c>
      <c r="F21" s="10">
        <f t="shared" si="0"/>
        <v>6</v>
      </c>
      <c r="G21" s="10">
        <v>0</v>
      </c>
      <c r="H21" s="43">
        <v>0</v>
      </c>
      <c r="I21" s="10">
        <v>0</v>
      </c>
      <c r="J21" s="10">
        <f t="shared" si="1"/>
        <v>6</v>
      </c>
      <c r="K21" s="32">
        <f t="shared" si="2"/>
        <v>0</v>
      </c>
      <c r="L21" s="74"/>
    </row>
    <row r="22" spans="1:12" x14ac:dyDescent="0.25">
      <c r="A22" s="9">
        <v>17</v>
      </c>
      <c r="B22" s="10" t="s">
        <v>20</v>
      </c>
      <c r="C22" s="10">
        <v>7</v>
      </c>
      <c r="D22" s="10">
        <v>49</v>
      </c>
      <c r="E22" s="10">
        <v>1</v>
      </c>
      <c r="F22" s="10">
        <f t="shared" si="0"/>
        <v>50</v>
      </c>
      <c r="G22" s="10">
        <v>1</v>
      </c>
      <c r="H22" s="43">
        <v>0</v>
      </c>
      <c r="I22" s="10">
        <v>1</v>
      </c>
      <c r="J22" s="10">
        <f t="shared" si="1"/>
        <v>48</v>
      </c>
      <c r="K22" s="32">
        <f t="shared" si="2"/>
        <v>0.14285714285714285</v>
      </c>
      <c r="L22" s="74"/>
    </row>
    <row r="23" spans="1:12" x14ac:dyDescent="0.25">
      <c r="A23" s="9">
        <v>18</v>
      </c>
      <c r="B23" s="10" t="s">
        <v>116</v>
      </c>
      <c r="C23" s="10">
        <v>8</v>
      </c>
      <c r="D23" s="10">
        <v>59</v>
      </c>
      <c r="E23" s="10">
        <v>0</v>
      </c>
      <c r="F23" s="10">
        <f t="shared" si="0"/>
        <v>59</v>
      </c>
      <c r="G23" s="10">
        <v>1</v>
      </c>
      <c r="H23" s="43">
        <v>3</v>
      </c>
      <c r="I23" s="10">
        <v>0</v>
      </c>
      <c r="J23" s="10">
        <f t="shared" si="1"/>
        <v>58</v>
      </c>
      <c r="K23" s="32">
        <f t="shared" si="2"/>
        <v>0.125</v>
      </c>
      <c r="L23" s="74"/>
    </row>
    <row r="24" spans="1:12" x14ac:dyDescent="0.25">
      <c r="A24" s="9">
        <v>19</v>
      </c>
      <c r="B24" s="10" t="s">
        <v>22</v>
      </c>
      <c r="C24" s="10">
        <v>5</v>
      </c>
      <c r="D24" s="10">
        <v>19</v>
      </c>
      <c r="E24" s="10">
        <v>0</v>
      </c>
      <c r="F24" s="10">
        <f t="shared" si="0"/>
        <v>19</v>
      </c>
      <c r="G24" s="10">
        <v>0</v>
      </c>
      <c r="H24" s="43">
        <v>0</v>
      </c>
      <c r="I24" s="10">
        <v>0</v>
      </c>
      <c r="J24" s="10">
        <f t="shared" si="1"/>
        <v>19</v>
      </c>
      <c r="K24" s="32">
        <f t="shared" si="2"/>
        <v>0</v>
      </c>
      <c r="L24" s="74"/>
    </row>
    <row r="25" spans="1:12" x14ac:dyDescent="0.25">
      <c r="A25" s="9">
        <v>20</v>
      </c>
      <c r="B25" s="10" t="s">
        <v>23</v>
      </c>
      <c r="C25" s="10">
        <v>9</v>
      </c>
      <c r="D25" s="10">
        <v>0</v>
      </c>
      <c r="E25" s="10">
        <v>20</v>
      </c>
      <c r="F25" s="10">
        <f t="shared" si="0"/>
        <v>20</v>
      </c>
      <c r="G25" s="10">
        <v>1</v>
      </c>
      <c r="H25" s="43">
        <v>3.89</v>
      </c>
      <c r="I25" s="10">
        <v>0</v>
      </c>
      <c r="J25" s="10">
        <f t="shared" si="1"/>
        <v>19</v>
      </c>
      <c r="K25" s="32">
        <f t="shared" si="2"/>
        <v>0.1111111111111111</v>
      </c>
      <c r="L25" s="74"/>
    </row>
    <row r="26" spans="1:12" x14ac:dyDescent="0.25">
      <c r="A26" s="9">
        <v>21</v>
      </c>
      <c r="B26" s="10" t="s">
        <v>24</v>
      </c>
      <c r="C26" s="10">
        <v>5</v>
      </c>
      <c r="D26" s="10">
        <v>5</v>
      </c>
      <c r="E26" s="10">
        <v>0</v>
      </c>
      <c r="F26" s="10">
        <f t="shared" si="0"/>
        <v>5</v>
      </c>
      <c r="G26" s="10">
        <v>0</v>
      </c>
      <c r="H26" s="43">
        <v>0</v>
      </c>
      <c r="I26" s="10">
        <v>0</v>
      </c>
      <c r="J26" s="10">
        <f t="shared" si="1"/>
        <v>5</v>
      </c>
      <c r="K26" s="32">
        <f t="shared" si="2"/>
        <v>0</v>
      </c>
      <c r="L26" s="74"/>
    </row>
    <row r="27" spans="1:12" x14ac:dyDescent="0.25">
      <c r="A27" s="9">
        <v>22</v>
      </c>
      <c r="B27" s="10" t="s">
        <v>25</v>
      </c>
      <c r="C27" s="10">
        <v>3</v>
      </c>
      <c r="D27" s="10">
        <v>23</v>
      </c>
      <c r="E27" s="10">
        <v>0</v>
      </c>
      <c r="F27" s="10">
        <f t="shared" si="0"/>
        <v>23</v>
      </c>
      <c r="G27" s="10">
        <v>0</v>
      </c>
      <c r="H27" s="43">
        <v>0</v>
      </c>
      <c r="I27" s="10">
        <v>0</v>
      </c>
      <c r="J27" s="10">
        <f t="shared" si="1"/>
        <v>23</v>
      </c>
      <c r="K27" s="32">
        <f t="shared" si="2"/>
        <v>0</v>
      </c>
      <c r="L27" s="74"/>
    </row>
    <row r="28" spans="1:12" x14ac:dyDescent="0.25">
      <c r="A28" s="9">
        <v>23</v>
      </c>
      <c r="B28" s="10" t="s">
        <v>26</v>
      </c>
      <c r="C28" s="10">
        <v>2</v>
      </c>
      <c r="D28" s="10">
        <v>63</v>
      </c>
      <c r="E28" s="10">
        <v>0</v>
      </c>
      <c r="F28" s="10">
        <f t="shared" si="0"/>
        <v>63</v>
      </c>
      <c r="G28" s="10">
        <v>0</v>
      </c>
      <c r="H28" s="43">
        <v>0</v>
      </c>
      <c r="I28" s="10">
        <v>0</v>
      </c>
      <c r="J28" s="10">
        <f t="shared" si="1"/>
        <v>63</v>
      </c>
      <c r="K28" s="32">
        <f t="shared" si="2"/>
        <v>0</v>
      </c>
      <c r="L28" s="74"/>
    </row>
    <row r="29" spans="1:12" x14ac:dyDescent="0.25">
      <c r="A29" s="9">
        <v>24</v>
      </c>
      <c r="B29" s="10" t="s">
        <v>27</v>
      </c>
      <c r="C29" s="10">
        <v>3</v>
      </c>
      <c r="D29" s="10">
        <v>41</v>
      </c>
      <c r="E29" s="10">
        <v>7</v>
      </c>
      <c r="F29" s="10">
        <f t="shared" si="0"/>
        <v>48</v>
      </c>
      <c r="G29" s="10">
        <v>3</v>
      </c>
      <c r="H29" s="43">
        <v>0</v>
      </c>
      <c r="I29" s="10">
        <v>0</v>
      </c>
      <c r="J29" s="10">
        <f t="shared" si="1"/>
        <v>45</v>
      </c>
      <c r="K29" s="32">
        <f t="shared" si="2"/>
        <v>1</v>
      </c>
      <c r="L29" s="74"/>
    </row>
    <row r="30" spans="1:12" x14ac:dyDescent="0.25">
      <c r="A30" s="9">
        <v>25</v>
      </c>
      <c r="B30" s="10" t="s">
        <v>28</v>
      </c>
      <c r="C30" s="10">
        <v>5</v>
      </c>
      <c r="D30" s="10">
        <v>40</v>
      </c>
      <c r="E30" s="10">
        <v>0</v>
      </c>
      <c r="F30" s="10">
        <f t="shared" si="0"/>
        <v>40</v>
      </c>
      <c r="G30" s="10">
        <v>0</v>
      </c>
      <c r="H30" s="43">
        <v>3.25</v>
      </c>
      <c r="I30" s="10">
        <v>0</v>
      </c>
      <c r="J30" s="10">
        <f t="shared" si="1"/>
        <v>40</v>
      </c>
      <c r="K30" s="32">
        <f t="shared" si="2"/>
        <v>0</v>
      </c>
      <c r="L30" s="74"/>
    </row>
    <row r="31" spans="1:12" x14ac:dyDescent="0.25">
      <c r="A31" s="9">
        <v>26</v>
      </c>
      <c r="B31" s="10" t="s">
        <v>29</v>
      </c>
      <c r="C31" s="10">
        <v>6</v>
      </c>
      <c r="D31" s="10">
        <v>72</v>
      </c>
      <c r="E31" s="10">
        <v>4</v>
      </c>
      <c r="F31" s="10">
        <f t="shared" si="0"/>
        <v>76</v>
      </c>
      <c r="G31" s="10">
        <v>0</v>
      </c>
      <c r="H31" s="43">
        <v>0.95</v>
      </c>
      <c r="I31" s="10">
        <v>0</v>
      </c>
      <c r="J31" s="10">
        <f t="shared" si="1"/>
        <v>76</v>
      </c>
      <c r="K31" s="32">
        <f t="shared" si="2"/>
        <v>0</v>
      </c>
      <c r="L31" s="74"/>
    </row>
    <row r="32" spans="1:12" x14ac:dyDescent="0.25">
      <c r="A32" s="9">
        <v>27</v>
      </c>
      <c r="B32" s="10" t="s">
        <v>30</v>
      </c>
      <c r="C32" s="10">
        <v>7</v>
      </c>
      <c r="D32" s="10">
        <v>167</v>
      </c>
      <c r="E32" s="10">
        <v>0</v>
      </c>
      <c r="F32" s="10">
        <f t="shared" si="0"/>
        <v>167</v>
      </c>
      <c r="G32" s="10">
        <v>1</v>
      </c>
      <c r="H32" s="43">
        <v>0.5</v>
      </c>
      <c r="I32" s="10">
        <v>0</v>
      </c>
      <c r="J32" s="10">
        <f t="shared" si="1"/>
        <v>166</v>
      </c>
      <c r="K32" s="32">
        <f t="shared" si="2"/>
        <v>0.14285714285714285</v>
      </c>
      <c r="L32" s="74"/>
    </row>
    <row r="33" spans="1:12" x14ac:dyDescent="0.25">
      <c r="A33" s="9">
        <v>28</v>
      </c>
      <c r="B33" s="10" t="s">
        <v>31</v>
      </c>
      <c r="C33" s="10">
        <v>13</v>
      </c>
      <c r="D33" s="10">
        <v>19</v>
      </c>
      <c r="E33" s="10">
        <v>1</v>
      </c>
      <c r="F33" s="10">
        <f t="shared" si="0"/>
        <v>20</v>
      </c>
      <c r="G33" s="10">
        <v>2</v>
      </c>
      <c r="H33" s="43">
        <v>2.8</v>
      </c>
      <c r="I33" s="10">
        <v>0</v>
      </c>
      <c r="J33" s="10">
        <f t="shared" si="1"/>
        <v>18</v>
      </c>
      <c r="K33" s="32">
        <f t="shared" si="2"/>
        <v>0.15384615384615385</v>
      </c>
      <c r="L33" s="74"/>
    </row>
    <row r="34" spans="1:12" x14ac:dyDescent="0.25">
      <c r="A34" s="9">
        <v>29</v>
      </c>
      <c r="B34" s="10" t="s">
        <v>32</v>
      </c>
      <c r="C34" s="10">
        <v>4</v>
      </c>
      <c r="D34" s="10">
        <v>7</v>
      </c>
      <c r="E34" s="10">
        <v>0</v>
      </c>
      <c r="F34" s="10">
        <f t="shared" si="0"/>
        <v>7</v>
      </c>
      <c r="G34" s="10">
        <v>1</v>
      </c>
      <c r="H34" s="43">
        <v>57</v>
      </c>
      <c r="I34" s="10">
        <v>0</v>
      </c>
      <c r="J34" s="10">
        <f t="shared" si="1"/>
        <v>6</v>
      </c>
      <c r="K34" s="32">
        <f t="shared" si="2"/>
        <v>0.25</v>
      </c>
      <c r="L34" s="74"/>
    </row>
    <row r="35" spans="1:12" x14ac:dyDescent="0.25">
      <c r="A35" s="9">
        <v>30</v>
      </c>
      <c r="B35" s="10" t="s">
        <v>33</v>
      </c>
      <c r="C35" s="10">
        <v>11</v>
      </c>
      <c r="D35" s="10">
        <v>9</v>
      </c>
      <c r="E35" s="10">
        <v>0</v>
      </c>
      <c r="F35" s="10">
        <f t="shared" si="0"/>
        <v>9</v>
      </c>
      <c r="G35" s="10">
        <v>2</v>
      </c>
      <c r="H35" s="43">
        <v>9.9</v>
      </c>
      <c r="I35" s="10">
        <v>0</v>
      </c>
      <c r="J35" s="10">
        <f t="shared" si="1"/>
        <v>7</v>
      </c>
      <c r="K35" s="32">
        <f t="shared" si="2"/>
        <v>0.18181818181818182</v>
      </c>
      <c r="L35" s="74"/>
    </row>
    <row r="36" spans="1:12" x14ac:dyDescent="0.25">
      <c r="A36" s="9">
        <v>31</v>
      </c>
      <c r="B36" s="10" t="s">
        <v>34</v>
      </c>
      <c r="C36" s="10">
        <v>2</v>
      </c>
      <c r="D36" s="10">
        <v>9</v>
      </c>
      <c r="E36" s="10">
        <v>1</v>
      </c>
      <c r="F36" s="10">
        <f t="shared" si="0"/>
        <v>10</v>
      </c>
      <c r="G36" s="10">
        <v>0</v>
      </c>
      <c r="H36" s="43">
        <v>30</v>
      </c>
      <c r="I36" s="10">
        <v>0</v>
      </c>
      <c r="J36" s="10">
        <f t="shared" si="1"/>
        <v>10</v>
      </c>
      <c r="K36" s="32">
        <f t="shared" si="2"/>
        <v>0</v>
      </c>
      <c r="L36" s="74"/>
    </row>
    <row r="37" spans="1:12" x14ac:dyDescent="0.25">
      <c r="A37" s="9">
        <v>32</v>
      </c>
      <c r="B37" s="10" t="s">
        <v>35</v>
      </c>
      <c r="C37" s="10">
        <v>5</v>
      </c>
      <c r="D37" s="10">
        <v>18</v>
      </c>
      <c r="E37" s="10">
        <v>1</v>
      </c>
      <c r="F37" s="10">
        <f t="shared" si="0"/>
        <v>19</v>
      </c>
      <c r="G37" s="10">
        <v>0</v>
      </c>
      <c r="H37" s="43">
        <v>0</v>
      </c>
      <c r="I37" s="10">
        <v>2</v>
      </c>
      <c r="J37" s="10">
        <f t="shared" si="1"/>
        <v>17</v>
      </c>
      <c r="K37" s="32">
        <f t="shared" si="2"/>
        <v>0</v>
      </c>
      <c r="L37" s="74"/>
    </row>
    <row r="38" spans="1:12" x14ac:dyDescent="0.25">
      <c r="A38" s="9">
        <v>33</v>
      </c>
      <c r="B38" s="10" t="s">
        <v>36</v>
      </c>
      <c r="C38" s="10">
        <v>7</v>
      </c>
      <c r="D38" s="10">
        <v>93</v>
      </c>
      <c r="E38" s="10">
        <v>0</v>
      </c>
      <c r="F38" s="10">
        <f t="shared" si="0"/>
        <v>93</v>
      </c>
      <c r="G38" s="10">
        <v>0</v>
      </c>
      <c r="H38" s="43">
        <v>9</v>
      </c>
      <c r="I38" s="10">
        <v>18</v>
      </c>
      <c r="J38" s="10">
        <f t="shared" si="1"/>
        <v>75</v>
      </c>
      <c r="K38" s="32">
        <f t="shared" si="2"/>
        <v>0</v>
      </c>
      <c r="L38" s="74"/>
    </row>
    <row r="39" spans="1:12" ht="19.5" x14ac:dyDescent="0.4">
      <c r="A39" s="85" t="s">
        <v>66</v>
      </c>
      <c r="B39" s="86"/>
      <c r="C39" s="33">
        <f>SUM(C6:C38)</f>
        <v>200</v>
      </c>
      <c r="D39" s="33">
        <f>SUM(D6:D38)</f>
        <v>1298</v>
      </c>
      <c r="E39" s="33">
        <f t="shared" ref="E39:J39" si="3">SUM(E6:E38)</f>
        <v>53</v>
      </c>
      <c r="F39" s="33">
        <f>SUM(F6:F38)</f>
        <v>1351</v>
      </c>
      <c r="G39" s="33">
        <f t="shared" si="3"/>
        <v>23</v>
      </c>
      <c r="H39" s="34">
        <f t="shared" si="3"/>
        <v>229.25000000000003</v>
      </c>
      <c r="I39" s="33">
        <f t="shared" si="3"/>
        <v>24</v>
      </c>
      <c r="J39" s="33">
        <f t="shared" si="3"/>
        <v>1304</v>
      </c>
      <c r="K39" s="35">
        <f>G39/C39</f>
        <v>0.115</v>
      </c>
      <c r="L39" s="74"/>
    </row>
    <row r="40" spans="1:12" x14ac:dyDescent="0.25">
      <c r="A40" s="108" t="s">
        <v>57</v>
      </c>
      <c r="B40" s="108"/>
      <c r="C40" s="108"/>
      <c r="D40" s="108"/>
      <c r="E40" s="108"/>
      <c r="F40" s="11"/>
      <c r="G40" s="1" t="s">
        <v>90</v>
      </c>
      <c r="H40" s="1"/>
      <c r="I40" s="1"/>
      <c r="J40" s="1"/>
      <c r="K40" s="1"/>
    </row>
  </sheetData>
  <mergeCells count="13">
    <mergeCell ref="A40:E40"/>
    <mergeCell ref="K4:K5"/>
    <mergeCell ref="A39:B39"/>
    <mergeCell ref="B1:J1"/>
    <mergeCell ref="A2:K2"/>
    <mergeCell ref="A3:K3"/>
    <mergeCell ref="A4:A5"/>
    <mergeCell ref="B4:B5"/>
    <mergeCell ref="C4:C5"/>
    <mergeCell ref="D4:F4"/>
    <mergeCell ref="G4:H4"/>
    <mergeCell ref="I4:I5"/>
    <mergeCell ref="J4:J5"/>
  </mergeCells>
  <printOptions horizontalCentered="1" verticalCentered="1"/>
  <pageMargins left="0.51181102362204722" right="0.55118110236220474" top="0.55118110236220474" bottom="0.65" header="0.19685039370078741" footer="0.19685039370078741"/>
  <pageSetup paperSize="9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L40"/>
  <sheetViews>
    <sheetView view="pageBreakPreview" zoomScale="80" zoomScaleSheetLayoutView="80" workbookViewId="0">
      <pane xSplit="2" ySplit="5" topLeftCell="C6" activePane="bottomRight" state="frozen"/>
      <selection activeCell="E30" sqref="E30"/>
      <selection pane="topRight" activeCell="E30" sqref="E30"/>
      <selection pane="bottomLeft" activeCell="E30" sqref="E30"/>
      <selection pane="bottomRight" activeCell="A2" sqref="A2:K2"/>
    </sheetView>
  </sheetViews>
  <sheetFormatPr defaultRowHeight="15" x14ac:dyDescent="0.25"/>
  <cols>
    <col min="1" max="1" width="7" customWidth="1"/>
    <col min="2" max="2" width="19.7109375" customWidth="1"/>
    <col min="3" max="3" width="10.42578125" customWidth="1"/>
    <col min="4" max="4" width="16.85546875" customWidth="1"/>
    <col min="5" max="5" width="16.5703125" customWidth="1"/>
    <col min="6" max="6" width="14" customWidth="1"/>
    <col min="7" max="7" width="10.42578125" customWidth="1"/>
    <col min="8" max="8" width="16.85546875" customWidth="1"/>
    <col min="9" max="9" width="12.140625" customWidth="1"/>
    <col min="10" max="10" width="11" customWidth="1"/>
    <col min="11" max="11" width="14" customWidth="1"/>
  </cols>
  <sheetData>
    <row r="1" spans="1:12" ht="24.75" x14ac:dyDescent="0.5">
      <c r="A1" s="1"/>
      <c r="B1" s="87" t="s">
        <v>144</v>
      </c>
      <c r="C1" s="87"/>
      <c r="D1" s="87"/>
      <c r="E1" s="87"/>
      <c r="F1" s="87"/>
      <c r="G1" s="87"/>
      <c r="H1" s="87"/>
      <c r="I1" s="87"/>
      <c r="J1" s="87"/>
      <c r="K1" s="5" t="s">
        <v>94</v>
      </c>
      <c r="L1" s="1"/>
    </row>
    <row r="2" spans="1:12" ht="21" customHeight="1" x14ac:dyDescent="0.25">
      <c r="A2" s="91" t="s">
        <v>128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1"/>
    </row>
    <row r="3" spans="1:12" ht="21.75" customHeight="1" x14ac:dyDescent="0.25">
      <c r="A3" s="102" t="s">
        <v>134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"/>
    </row>
    <row r="4" spans="1:12" ht="31.5" customHeight="1" x14ac:dyDescent="0.25">
      <c r="A4" s="104" t="s">
        <v>63</v>
      </c>
      <c r="B4" s="104" t="s">
        <v>0</v>
      </c>
      <c r="C4" s="97" t="s">
        <v>55</v>
      </c>
      <c r="D4" s="88" t="s">
        <v>70</v>
      </c>
      <c r="E4" s="89"/>
      <c r="F4" s="90"/>
      <c r="G4" s="105" t="s">
        <v>73</v>
      </c>
      <c r="H4" s="105"/>
      <c r="I4" s="97" t="s">
        <v>2</v>
      </c>
      <c r="J4" s="97" t="s">
        <v>3</v>
      </c>
      <c r="K4" s="97" t="s">
        <v>126</v>
      </c>
      <c r="L4" s="1"/>
    </row>
    <row r="5" spans="1:12" ht="45" x14ac:dyDescent="0.25">
      <c r="A5" s="104"/>
      <c r="B5" s="104"/>
      <c r="C5" s="98"/>
      <c r="D5" s="6" t="s">
        <v>71</v>
      </c>
      <c r="E5" s="6" t="s">
        <v>72</v>
      </c>
      <c r="F5" s="6" t="s">
        <v>74</v>
      </c>
      <c r="G5" s="7" t="s">
        <v>1</v>
      </c>
      <c r="H5" s="8" t="s">
        <v>78</v>
      </c>
      <c r="I5" s="98"/>
      <c r="J5" s="98"/>
      <c r="K5" s="98"/>
      <c r="L5" s="1"/>
    </row>
    <row r="6" spans="1:12" x14ac:dyDescent="0.25">
      <c r="A6" s="9">
        <v>1</v>
      </c>
      <c r="B6" s="10" t="s">
        <v>4</v>
      </c>
      <c r="C6" s="10">
        <v>57</v>
      </c>
      <c r="D6" s="10">
        <v>65</v>
      </c>
      <c r="E6" s="10">
        <v>78</v>
      </c>
      <c r="F6" s="10">
        <v>143</v>
      </c>
      <c r="G6" s="10">
        <v>15</v>
      </c>
      <c r="H6" s="43">
        <v>29.35</v>
      </c>
      <c r="I6" s="10">
        <v>5</v>
      </c>
      <c r="J6" s="10">
        <v>123</v>
      </c>
      <c r="K6" s="32">
        <f>G6/C6</f>
        <v>0.26315789473684209</v>
      </c>
      <c r="L6" s="1"/>
    </row>
    <row r="7" spans="1:12" x14ac:dyDescent="0.25">
      <c r="A7" s="9">
        <v>2</v>
      </c>
      <c r="B7" s="10" t="s">
        <v>5</v>
      </c>
      <c r="C7" s="10">
        <v>13</v>
      </c>
      <c r="D7" s="10">
        <v>15</v>
      </c>
      <c r="E7" s="10">
        <v>9</v>
      </c>
      <c r="F7" s="10">
        <v>24</v>
      </c>
      <c r="G7" s="10">
        <v>2</v>
      </c>
      <c r="H7" s="43">
        <v>0.96</v>
      </c>
      <c r="I7" s="10">
        <v>0</v>
      </c>
      <c r="J7" s="10">
        <v>22</v>
      </c>
      <c r="K7" s="32">
        <f t="shared" ref="K7:K38" si="0">G7/C7</f>
        <v>0.15384615384615385</v>
      </c>
      <c r="L7" s="1"/>
    </row>
    <row r="8" spans="1:12" x14ac:dyDescent="0.25">
      <c r="A8" s="9">
        <v>3</v>
      </c>
      <c r="B8" s="10" t="s">
        <v>6</v>
      </c>
      <c r="C8" s="10">
        <v>17</v>
      </c>
      <c r="D8" s="10">
        <v>11</v>
      </c>
      <c r="E8" s="10">
        <v>6</v>
      </c>
      <c r="F8" s="10">
        <v>17</v>
      </c>
      <c r="G8" s="10">
        <v>0</v>
      </c>
      <c r="H8" s="43">
        <v>0</v>
      </c>
      <c r="I8" s="10">
        <v>0</v>
      </c>
      <c r="J8" s="10">
        <v>17</v>
      </c>
      <c r="K8" s="32">
        <f t="shared" si="0"/>
        <v>0</v>
      </c>
      <c r="L8" s="1"/>
    </row>
    <row r="9" spans="1:12" x14ac:dyDescent="0.25">
      <c r="A9" s="9">
        <v>4</v>
      </c>
      <c r="B9" s="10" t="s">
        <v>7</v>
      </c>
      <c r="C9" s="10">
        <v>7</v>
      </c>
      <c r="D9" s="10">
        <v>14</v>
      </c>
      <c r="E9" s="10">
        <v>5</v>
      </c>
      <c r="F9" s="10">
        <v>19</v>
      </c>
      <c r="G9" s="10">
        <v>0</v>
      </c>
      <c r="H9" s="43">
        <v>0</v>
      </c>
      <c r="I9" s="10">
        <v>0</v>
      </c>
      <c r="J9" s="10">
        <v>19</v>
      </c>
      <c r="K9" s="32">
        <f t="shared" si="0"/>
        <v>0</v>
      </c>
      <c r="L9" s="1"/>
    </row>
    <row r="10" spans="1:12" x14ac:dyDescent="0.25">
      <c r="A10" s="9">
        <v>5</v>
      </c>
      <c r="B10" s="10" t="s">
        <v>8</v>
      </c>
      <c r="C10" s="10">
        <v>23</v>
      </c>
      <c r="D10" s="10">
        <v>119</v>
      </c>
      <c r="E10" s="10">
        <v>19</v>
      </c>
      <c r="F10" s="10">
        <v>138</v>
      </c>
      <c r="G10" s="10">
        <v>4</v>
      </c>
      <c r="H10" s="43">
        <v>5.5</v>
      </c>
      <c r="I10" s="10">
        <v>0</v>
      </c>
      <c r="J10" s="10">
        <v>134</v>
      </c>
      <c r="K10" s="32">
        <f t="shared" si="0"/>
        <v>0.17391304347826086</v>
      </c>
      <c r="L10" s="1"/>
    </row>
    <row r="11" spans="1:12" x14ac:dyDescent="0.25">
      <c r="A11" s="9">
        <v>6</v>
      </c>
      <c r="B11" s="10" t="s">
        <v>9</v>
      </c>
      <c r="C11" s="10">
        <v>13</v>
      </c>
      <c r="D11" s="10">
        <v>6</v>
      </c>
      <c r="E11" s="10">
        <v>2</v>
      </c>
      <c r="F11" s="10">
        <v>8</v>
      </c>
      <c r="G11" s="10">
        <v>2</v>
      </c>
      <c r="H11" s="43">
        <v>3.5</v>
      </c>
      <c r="I11" s="10">
        <v>0</v>
      </c>
      <c r="J11" s="10">
        <v>6</v>
      </c>
      <c r="K11" s="32">
        <f t="shared" si="0"/>
        <v>0.15384615384615385</v>
      </c>
      <c r="L11" s="1"/>
    </row>
    <row r="12" spans="1:12" x14ac:dyDescent="0.25">
      <c r="A12" s="9">
        <v>7</v>
      </c>
      <c r="B12" s="10" t="s">
        <v>10</v>
      </c>
      <c r="C12" s="10">
        <v>23</v>
      </c>
      <c r="D12" s="10">
        <v>46</v>
      </c>
      <c r="E12" s="10">
        <v>10</v>
      </c>
      <c r="F12" s="10">
        <v>56</v>
      </c>
      <c r="G12" s="10">
        <v>4</v>
      </c>
      <c r="H12" s="43">
        <v>3.7160000000000002</v>
      </c>
      <c r="I12" s="10">
        <v>4</v>
      </c>
      <c r="J12" s="10">
        <v>48</v>
      </c>
      <c r="K12" s="32">
        <f t="shared" si="0"/>
        <v>0.17391304347826086</v>
      </c>
      <c r="L12" s="1"/>
    </row>
    <row r="13" spans="1:12" x14ac:dyDescent="0.25">
      <c r="A13" s="9">
        <v>8</v>
      </c>
      <c r="B13" s="10" t="s">
        <v>11</v>
      </c>
      <c r="C13" s="10">
        <v>2</v>
      </c>
      <c r="D13" s="10">
        <v>0</v>
      </c>
      <c r="E13" s="10">
        <v>18</v>
      </c>
      <c r="F13" s="10">
        <v>18</v>
      </c>
      <c r="G13" s="10">
        <v>0</v>
      </c>
      <c r="H13" s="43">
        <v>0</v>
      </c>
      <c r="I13" s="10">
        <v>0</v>
      </c>
      <c r="J13" s="10">
        <v>18</v>
      </c>
      <c r="K13" s="32">
        <f t="shared" si="0"/>
        <v>0</v>
      </c>
      <c r="L13" s="1"/>
    </row>
    <row r="14" spans="1:12" x14ac:dyDescent="0.25">
      <c r="A14" s="9">
        <v>9</v>
      </c>
      <c r="B14" s="10" t="s">
        <v>12</v>
      </c>
      <c r="C14" s="10">
        <v>2</v>
      </c>
      <c r="D14" s="10">
        <v>13</v>
      </c>
      <c r="E14" s="10">
        <v>12</v>
      </c>
      <c r="F14" s="10">
        <v>25</v>
      </c>
      <c r="G14" s="10">
        <v>0</v>
      </c>
      <c r="H14" s="43">
        <v>0</v>
      </c>
      <c r="I14" s="10">
        <v>0</v>
      </c>
      <c r="J14" s="10">
        <v>25</v>
      </c>
      <c r="K14" s="32">
        <f t="shared" si="0"/>
        <v>0</v>
      </c>
      <c r="L14" s="1"/>
    </row>
    <row r="15" spans="1:12" x14ac:dyDescent="0.25">
      <c r="A15" s="9">
        <v>10</v>
      </c>
      <c r="B15" s="12" t="s">
        <v>13</v>
      </c>
      <c r="C15" s="10">
        <v>17</v>
      </c>
      <c r="D15" s="10">
        <v>21</v>
      </c>
      <c r="E15" s="10">
        <v>20</v>
      </c>
      <c r="F15" s="10">
        <v>41</v>
      </c>
      <c r="G15" s="10">
        <v>0</v>
      </c>
      <c r="H15" s="43">
        <v>0</v>
      </c>
      <c r="I15" s="10">
        <v>1</v>
      </c>
      <c r="J15" s="10">
        <v>40</v>
      </c>
      <c r="K15" s="32">
        <f t="shared" si="0"/>
        <v>0</v>
      </c>
      <c r="L15" s="1"/>
    </row>
    <row r="16" spans="1:12" x14ac:dyDescent="0.25">
      <c r="A16" s="9">
        <v>11</v>
      </c>
      <c r="B16" s="10" t="s">
        <v>14</v>
      </c>
      <c r="C16" s="10">
        <v>2</v>
      </c>
      <c r="D16" s="10">
        <v>23</v>
      </c>
      <c r="E16" s="10">
        <v>32</v>
      </c>
      <c r="F16" s="10">
        <v>55</v>
      </c>
      <c r="G16" s="10">
        <v>0</v>
      </c>
      <c r="H16" s="43">
        <v>0</v>
      </c>
      <c r="I16" s="10">
        <v>6</v>
      </c>
      <c r="J16" s="10">
        <v>49</v>
      </c>
      <c r="K16" s="32">
        <f t="shared" si="0"/>
        <v>0</v>
      </c>
      <c r="L16" s="1"/>
    </row>
    <row r="17" spans="1:12" x14ac:dyDescent="0.25">
      <c r="A17" s="9">
        <v>12</v>
      </c>
      <c r="B17" s="10" t="s">
        <v>15</v>
      </c>
      <c r="C17" s="10">
        <v>7</v>
      </c>
      <c r="D17" s="10">
        <v>15</v>
      </c>
      <c r="E17" s="10">
        <v>11</v>
      </c>
      <c r="F17" s="10">
        <v>26</v>
      </c>
      <c r="G17" s="10">
        <v>0</v>
      </c>
      <c r="H17" s="43">
        <v>0</v>
      </c>
      <c r="I17" s="10">
        <v>0</v>
      </c>
      <c r="J17" s="10">
        <v>26</v>
      </c>
      <c r="K17" s="32">
        <f t="shared" si="0"/>
        <v>0</v>
      </c>
      <c r="L17" s="1"/>
    </row>
    <row r="18" spans="1:12" x14ac:dyDescent="0.25">
      <c r="A18" s="9">
        <v>13</v>
      </c>
      <c r="B18" s="10" t="s">
        <v>16</v>
      </c>
      <c r="C18" s="10">
        <v>10</v>
      </c>
      <c r="D18" s="10">
        <v>2</v>
      </c>
      <c r="E18" s="10">
        <v>14</v>
      </c>
      <c r="F18" s="10">
        <v>16</v>
      </c>
      <c r="G18" s="10">
        <v>1</v>
      </c>
      <c r="H18" s="43">
        <v>1.8</v>
      </c>
      <c r="I18" s="10">
        <v>1</v>
      </c>
      <c r="J18" s="10">
        <v>14</v>
      </c>
      <c r="K18" s="32">
        <f t="shared" si="0"/>
        <v>0.1</v>
      </c>
      <c r="L18" s="1"/>
    </row>
    <row r="19" spans="1:12" x14ac:dyDescent="0.25">
      <c r="A19" s="9">
        <v>14</v>
      </c>
      <c r="B19" s="10" t="s">
        <v>17</v>
      </c>
      <c r="C19" s="10">
        <v>2</v>
      </c>
      <c r="D19" s="10">
        <v>17</v>
      </c>
      <c r="E19" s="10">
        <v>0</v>
      </c>
      <c r="F19" s="10">
        <v>17</v>
      </c>
      <c r="G19" s="10">
        <v>0</v>
      </c>
      <c r="H19" s="43">
        <v>0</v>
      </c>
      <c r="I19" s="10">
        <v>0</v>
      </c>
      <c r="J19" s="10">
        <v>17</v>
      </c>
      <c r="K19" s="32">
        <f t="shared" si="0"/>
        <v>0</v>
      </c>
      <c r="L19" s="1"/>
    </row>
    <row r="20" spans="1:12" x14ac:dyDescent="0.25">
      <c r="A20" s="9">
        <v>15</v>
      </c>
      <c r="B20" s="10" t="s">
        <v>18</v>
      </c>
      <c r="C20" s="10">
        <v>17</v>
      </c>
      <c r="D20" s="10">
        <v>11</v>
      </c>
      <c r="E20" s="10">
        <v>1</v>
      </c>
      <c r="F20" s="10">
        <v>12</v>
      </c>
      <c r="G20" s="10">
        <v>0</v>
      </c>
      <c r="H20" s="43">
        <v>0</v>
      </c>
      <c r="I20" s="10">
        <v>2</v>
      </c>
      <c r="J20" s="10">
        <v>10</v>
      </c>
      <c r="K20" s="32">
        <f t="shared" si="0"/>
        <v>0</v>
      </c>
      <c r="L20" s="1"/>
    </row>
    <row r="21" spans="1:12" x14ac:dyDescent="0.25">
      <c r="A21" s="9">
        <v>16</v>
      </c>
      <c r="B21" s="10" t="s">
        <v>19</v>
      </c>
      <c r="C21" s="10">
        <v>22</v>
      </c>
      <c r="D21" s="10">
        <v>136</v>
      </c>
      <c r="E21" s="10">
        <v>67</v>
      </c>
      <c r="F21" s="10">
        <v>203</v>
      </c>
      <c r="G21" s="10">
        <v>3</v>
      </c>
      <c r="H21" s="43">
        <v>6</v>
      </c>
      <c r="I21" s="10">
        <v>3</v>
      </c>
      <c r="J21" s="10">
        <v>197</v>
      </c>
      <c r="K21" s="32">
        <f t="shared" si="0"/>
        <v>0.13636363636363635</v>
      </c>
      <c r="L21" s="1"/>
    </row>
    <row r="22" spans="1:12" x14ac:dyDescent="0.25">
      <c r="A22" s="9">
        <v>17</v>
      </c>
      <c r="B22" s="10" t="s">
        <v>20</v>
      </c>
      <c r="C22" s="10">
        <v>18</v>
      </c>
      <c r="D22" s="10">
        <v>13</v>
      </c>
      <c r="E22" s="10">
        <v>11</v>
      </c>
      <c r="F22" s="10">
        <v>24</v>
      </c>
      <c r="G22" s="10">
        <v>3</v>
      </c>
      <c r="H22" s="43">
        <v>4.3</v>
      </c>
      <c r="I22" s="10">
        <v>0</v>
      </c>
      <c r="J22" s="10">
        <v>21</v>
      </c>
      <c r="K22" s="32">
        <f t="shared" si="0"/>
        <v>0.16666666666666666</v>
      </c>
      <c r="L22" s="1"/>
    </row>
    <row r="23" spans="1:12" x14ac:dyDescent="0.25">
      <c r="A23" s="9">
        <v>18</v>
      </c>
      <c r="B23" s="10" t="s">
        <v>21</v>
      </c>
      <c r="C23" s="10">
        <v>16</v>
      </c>
      <c r="D23" s="10">
        <v>52</v>
      </c>
      <c r="E23" s="10">
        <v>11</v>
      </c>
      <c r="F23" s="10">
        <v>63</v>
      </c>
      <c r="G23" s="10">
        <v>11</v>
      </c>
      <c r="H23" s="43">
        <v>16.675000000000001</v>
      </c>
      <c r="I23" s="10">
        <v>0</v>
      </c>
      <c r="J23" s="10">
        <v>52</v>
      </c>
      <c r="K23" s="32">
        <f t="shared" si="0"/>
        <v>0.6875</v>
      </c>
      <c r="L23" s="1"/>
    </row>
    <row r="24" spans="1:12" x14ac:dyDescent="0.25">
      <c r="A24" s="9">
        <v>19</v>
      </c>
      <c r="B24" s="10" t="s">
        <v>22</v>
      </c>
      <c r="C24" s="10">
        <v>7</v>
      </c>
      <c r="D24" s="10">
        <v>43</v>
      </c>
      <c r="E24" s="10">
        <v>26</v>
      </c>
      <c r="F24" s="10">
        <v>69</v>
      </c>
      <c r="G24" s="10">
        <v>2</v>
      </c>
      <c r="H24" s="43">
        <v>0.3</v>
      </c>
      <c r="I24" s="10">
        <v>0</v>
      </c>
      <c r="J24" s="10">
        <v>67</v>
      </c>
      <c r="K24" s="32">
        <f t="shared" si="0"/>
        <v>0.2857142857142857</v>
      </c>
      <c r="L24" s="1"/>
    </row>
    <row r="25" spans="1:12" x14ac:dyDescent="0.25">
      <c r="A25" s="9">
        <v>20</v>
      </c>
      <c r="B25" s="10" t="s">
        <v>23</v>
      </c>
      <c r="C25" s="10">
        <v>16</v>
      </c>
      <c r="D25" s="10">
        <v>69</v>
      </c>
      <c r="E25" s="10">
        <v>45</v>
      </c>
      <c r="F25" s="10">
        <v>114</v>
      </c>
      <c r="G25" s="10">
        <v>4</v>
      </c>
      <c r="H25" s="43">
        <v>8</v>
      </c>
      <c r="I25" s="10">
        <v>0</v>
      </c>
      <c r="J25" s="10">
        <v>110</v>
      </c>
      <c r="K25" s="32">
        <f t="shared" si="0"/>
        <v>0.25</v>
      </c>
      <c r="L25" s="1"/>
    </row>
    <row r="26" spans="1:12" x14ac:dyDescent="0.25">
      <c r="A26" s="9">
        <v>21</v>
      </c>
      <c r="B26" s="10" t="s">
        <v>24</v>
      </c>
      <c r="C26" s="10">
        <v>2</v>
      </c>
      <c r="D26" s="10">
        <v>9</v>
      </c>
      <c r="E26" s="10">
        <v>0</v>
      </c>
      <c r="F26" s="10">
        <v>9</v>
      </c>
      <c r="G26" s="10">
        <v>0</v>
      </c>
      <c r="H26" s="43">
        <v>0</v>
      </c>
      <c r="I26" s="10">
        <v>0</v>
      </c>
      <c r="J26" s="10">
        <v>9</v>
      </c>
      <c r="K26" s="32">
        <f t="shared" si="0"/>
        <v>0</v>
      </c>
      <c r="L26" s="1"/>
    </row>
    <row r="27" spans="1:12" x14ac:dyDescent="0.25">
      <c r="A27" s="9">
        <v>22</v>
      </c>
      <c r="B27" s="12" t="s">
        <v>25</v>
      </c>
      <c r="C27" s="10">
        <v>3</v>
      </c>
      <c r="D27" s="10">
        <v>3</v>
      </c>
      <c r="E27" s="10">
        <v>0</v>
      </c>
      <c r="F27" s="10">
        <v>3</v>
      </c>
      <c r="G27" s="10">
        <v>0</v>
      </c>
      <c r="H27" s="43">
        <v>0</v>
      </c>
      <c r="I27" s="10">
        <v>0</v>
      </c>
      <c r="J27" s="10">
        <v>3</v>
      </c>
      <c r="K27" s="32">
        <f t="shared" si="0"/>
        <v>0</v>
      </c>
      <c r="L27" s="1"/>
    </row>
    <row r="28" spans="1:12" x14ac:dyDescent="0.25">
      <c r="A28" s="9">
        <v>23</v>
      </c>
      <c r="B28" s="10" t="s">
        <v>26</v>
      </c>
      <c r="C28" s="10">
        <v>10</v>
      </c>
      <c r="D28" s="10">
        <v>5</v>
      </c>
      <c r="E28" s="10">
        <v>7</v>
      </c>
      <c r="F28" s="10">
        <v>12</v>
      </c>
      <c r="G28" s="10">
        <v>1</v>
      </c>
      <c r="H28" s="43">
        <v>2</v>
      </c>
      <c r="I28" s="10">
        <v>1</v>
      </c>
      <c r="J28" s="10">
        <v>10</v>
      </c>
      <c r="K28" s="32">
        <f t="shared" si="0"/>
        <v>0.1</v>
      </c>
      <c r="L28" s="1"/>
    </row>
    <row r="29" spans="1:12" x14ac:dyDescent="0.25">
      <c r="A29" s="9">
        <v>24</v>
      </c>
      <c r="B29" s="10" t="s">
        <v>27</v>
      </c>
      <c r="C29" s="10">
        <v>18</v>
      </c>
      <c r="D29" s="10">
        <v>35</v>
      </c>
      <c r="E29" s="10">
        <v>30</v>
      </c>
      <c r="F29" s="10">
        <v>65</v>
      </c>
      <c r="G29" s="10">
        <v>4</v>
      </c>
      <c r="H29" s="43">
        <v>3</v>
      </c>
      <c r="I29" s="10">
        <v>0</v>
      </c>
      <c r="J29" s="10">
        <v>61</v>
      </c>
      <c r="K29" s="32">
        <f t="shared" si="0"/>
        <v>0.22222222222222221</v>
      </c>
      <c r="L29" s="1"/>
    </row>
    <row r="30" spans="1:12" x14ac:dyDescent="0.25">
      <c r="A30" s="9">
        <v>25</v>
      </c>
      <c r="B30" s="10" t="s">
        <v>28</v>
      </c>
      <c r="C30" s="10">
        <v>10</v>
      </c>
      <c r="D30" s="10">
        <v>10</v>
      </c>
      <c r="E30" s="10">
        <v>6</v>
      </c>
      <c r="F30" s="10">
        <v>16</v>
      </c>
      <c r="G30" s="10">
        <v>2</v>
      </c>
      <c r="H30" s="43">
        <v>4</v>
      </c>
      <c r="I30" s="10">
        <v>0</v>
      </c>
      <c r="J30" s="10">
        <v>14</v>
      </c>
      <c r="K30" s="32">
        <f t="shared" si="0"/>
        <v>0.2</v>
      </c>
      <c r="L30" s="1"/>
    </row>
    <row r="31" spans="1:12" x14ac:dyDescent="0.25">
      <c r="A31" s="9">
        <v>26</v>
      </c>
      <c r="B31" s="12" t="s">
        <v>29</v>
      </c>
      <c r="C31" s="10">
        <v>5</v>
      </c>
      <c r="D31" s="10">
        <v>5</v>
      </c>
      <c r="E31" s="10">
        <v>8</v>
      </c>
      <c r="F31" s="10">
        <v>13</v>
      </c>
      <c r="G31" s="10">
        <v>1</v>
      </c>
      <c r="H31" s="43">
        <v>1</v>
      </c>
      <c r="I31" s="10">
        <v>0</v>
      </c>
      <c r="J31" s="10">
        <v>12</v>
      </c>
      <c r="K31" s="32">
        <f t="shared" si="0"/>
        <v>0.2</v>
      </c>
      <c r="L31" s="1"/>
    </row>
    <row r="32" spans="1:12" x14ac:dyDescent="0.25">
      <c r="A32" s="9">
        <v>27</v>
      </c>
      <c r="B32" s="10" t="s">
        <v>30</v>
      </c>
      <c r="C32" s="10">
        <v>30</v>
      </c>
      <c r="D32" s="10">
        <v>57</v>
      </c>
      <c r="E32" s="10">
        <v>15</v>
      </c>
      <c r="F32" s="10">
        <v>72</v>
      </c>
      <c r="G32" s="10">
        <v>0</v>
      </c>
      <c r="H32" s="43">
        <v>0</v>
      </c>
      <c r="I32" s="10">
        <v>0</v>
      </c>
      <c r="J32" s="10">
        <v>72</v>
      </c>
      <c r="K32" s="32">
        <f t="shared" si="0"/>
        <v>0</v>
      </c>
      <c r="L32" s="1"/>
    </row>
    <row r="33" spans="1:12" x14ac:dyDescent="0.25">
      <c r="A33" s="9">
        <v>28</v>
      </c>
      <c r="B33" s="10" t="s">
        <v>31</v>
      </c>
      <c r="C33" s="10">
        <v>18</v>
      </c>
      <c r="D33" s="10">
        <v>18</v>
      </c>
      <c r="E33" s="10">
        <v>17</v>
      </c>
      <c r="F33" s="10">
        <v>35</v>
      </c>
      <c r="G33" s="10">
        <v>0</v>
      </c>
      <c r="H33" s="43">
        <v>0</v>
      </c>
      <c r="I33" s="10">
        <v>0</v>
      </c>
      <c r="J33" s="10">
        <v>35</v>
      </c>
      <c r="K33" s="32">
        <f t="shared" si="0"/>
        <v>0</v>
      </c>
      <c r="L33" s="1"/>
    </row>
    <row r="34" spans="1:12" x14ac:dyDescent="0.25">
      <c r="A34" s="9">
        <v>29</v>
      </c>
      <c r="B34" s="10" t="s">
        <v>32</v>
      </c>
      <c r="C34" s="10">
        <v>47</v>
      </c>
      <c r="D34" s="10">
        <v>0</v>
      </c>
      <c r="E34" s="10">
        <v>0</v>
      </c>
      <c r="F34" s="10">
        <v>0</v>
      </c>
      <c r="G34" s="10">
        <v>0</v>
      </c>
      <c r="H34" s="43">
        <v>0</v>
      </c>
      <c r="I34" s="10">
        <v>0</v>
      </c>
      <c r="J34" s="10">
        <v>0</v>
      </c>
      <c r="K34" s="32">
        <f t="shared" si="0"/>
        <v>0</v>
      </c>
      <c r="L34" s="1"/>
    </row>
    <row r="35" spans="1:12" x14ac:dyDescent="0.25">
      <c r="A35" s="9">
        <v>30</v>
      </c>
      <c r="B35" s="10" t="s">
        <v>33</v>
      </c>
      <c r="C35" s="10">
        <v>13</v>
      </c>
      <c r="D35" s="10">
        <v>30</v>
      </c>
      <c r="E35" s="10">
        <v>1</v>
      </c>
      <c r="F35" s="10">
        <v>31</v>
      </c>
      <c r="G35" s="10">
        <v>1</v>
      </c>
      <c r="H35" s="43">
        <v>2</v>
      </c>
      <c r="I35" s="10">
        <v>3</v>
      </c>
      <c r="J35" s="10">
        <v>27</v>
      </c>
      <c r="K35" s="32">
        <f t="shared" si="0"/>
        <v>7.6923076923076927E-2</v>
      </c>
      <c r="L35" s="1"/>
    </row>
    <row r="36" spans="1:12" x14ac:dyDescent="0.25">
      <c r="A36" s="9">
        <v>31</v>
      </c>
      <c r="B36" s="10" t="s">
        <v>34</v>
      </c>
      <c r="C36" s="10">
        <v>7</v>
      </c>
      <c r="D36" s="10">
        <v>7</v>
      </c>
      <c r="E36" s="10">
        <v>12</v>
      </c>
      <c r="F36" s="10">
        <v>19</v>
      </c>
      <c r="G36" s="10">
        <v>0</v>
      </c>
      <c r="H36" s="43">
        <v>0</v>
      </c>
      <c r="I36" s="10">
        <v>0</v>
      </c>
      <c r="J36" s="10">
        <v>19</v>
      </c>
      <c r="K36" s="32">
        <f t="shared" si="0"/>
        <v>0</v>
      </c>
      <c r="L36" s="1"/>
    </row>
    <row r="37" spans="1:12" x14ac:dyDescent="0.25">
      <c r="A37" s="9">
        <v>32</v>
      </c>
      <c r="B37" s="10" t="s">
        <v>35</v>
      </c>
      <c r="C37" s="10">
        <v>33</v>
      </c>
      <c r="D37" s="10">
        <v>35</v>
      </c>
      <c r="E37" s="10">
        <v>10</v>
      </c>
      <c r="F37" s="10">
        <v>45</v>
      </c>
      <c r="G37" s="10">
        <v>0</v>
      </c>
      <c r="H37" s="43">
        <v>0</v>
      </c>
      <c r="I37" s="10">
        <v>1</v>
      </c>
      <c r="J37" s="10">
        <v>44</v>
      </c>
      <c r="K37" s="32">
        <f t="shared" si="0"/>
        <v>0</v>
      </c>
      <c r="L37" s="1"/>
    </row>
    <row r="38" spans="1:12" x14ac:dyDescent="0.25">
      <c r="A38" s="9">
        <v>33</v>
      </c>
      <c r="B38" s="12" t="s">
        <v>36</v>
      </c>
      <c r="C38" s="10">
        <v>13</v>
      </c>
      <c r="D38" s="10">
        <v>0</v>
      </c>
      <c r="E38" s="10">
        <v>18</v>
      </c>
      <c r="F38" s="10">
        <v>18</v>
      </c>
      <c r="G38" s="10">
        <v>0</v>
      </c>
      <c r="H38" s="43">
        <v>0</v>
      </c>
      <c r="I38" s="10">
        <v>0</v>
      </c>
      <c r="J38" s="10">
        <v>18</v>
      </c>
      <c r="K38" s="32">
        <f t="shared" si="0"/>
        <v>0</v>
      </c>
      <c r="L38" s="1"/>
    </row>
    <row r="39" spans="1:12" ht="19.5" x14ac:dyDescent="0.4">
      <c r="A39" s="85" t="s">
        <v>66</v>
      </c>
      <c r="B39" s="86"/>
      <c r="C39" s="33">
        <f>SUM(C6:C38)</f>
        <v>500</v>
      </c>
      <c r="D39" s="33">
        <f>SUM(D6:D38)</f>
        <v>905</v>
      </c>
      <c r="E39" s="33">
        <f t="shared" ref="E39:J39" si="1">SUM(E6:E38)</f>
        <v>521</v>
      </c>
      <c r="F39" s="33">
        <f t="shared" ref="F39" si="2">D39+E39</f>
        <v>1426</v>
      </c>
      <c r="G39" s="33">
        <f>SUM(G6:G38)</f>
        <v>60</v>
      </c>
      <c r="H39" s="34">
        <f t="shared" si="1"/>
        <v>92.100999999999999</v>
      </c>
      <c r="I39" s="33">
        <f t="shared" si="1"/>
        <v>27</v>
      </c>
      <c r="J39" s="33">
        <f t="shared" si="1"/>
        <v>1339</v>
      </c>
      <c r="K39" s="35">
        <f>G39/C39</f>
        <v>0.12</v>
      </c>
      <c r="L39" s="1"/>
    </row>
    <row r="40" spans="1:12" x14ac:dyDescent="0.25">
      <c r="A40" s="17" t="s">
        <v>95</v>
      </c>
      <c r="B40" s="17"/>
      <c r="C40" s="17"/>
      <c r="D40" s="17"/>
      <c r="E40" s="17" t="s">
        <v>90</v>
      </c>
      <c r="F40" s="11"/>
      <c r="G40" s="1"/>
      <c r="H40" s="1"/>
      <c r="I40" s="1"/>
      <c r="J40" s="1"/>
      <c r="K40" s="1"/>
      <c r="L40" s="1"/>
    </row>
  </sheetData>
  <mergeCells count="12">
    <mergeCell ref="K4:K5"/>
    <mergeCell ref="A39:B39"/>
    <mergeCell ref="B1:J1"/>
    <mergeCell ref="A2:K2"/>
    <mergeCell ref="A3:K3"/>
    <mergeCell ref="A4:A5"/>
    <mergeCell ref="B4:B5"/>
    <mergeCell ref="C4:C5"/>
    <mergeCell ref="D4:F4"/>
    <mergeCell ref="G4:H4"/>
    <mergeCell ref="I4:I5"/>
    <mergeCell ref="J4:J5"/>
  </mergeCells>
  <printOptions horizontalCentered="1" verticalCentered="1"/>
  <pageMargins left="0.51181102362204722" right="0.55118110236220474" top="0.63" bottom="0.63" header="0.19685039370078741" footer="0.19685039370078741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VBY-7A </vt:lpstr>
      <vt:lpstr>VBY- 7B</vt:lpstr>
      <vt:lpstr>GSCDC-8A</vt:lpstr>
      <vt:lpstr>GSCDC-8B</vt:lpstr>
      <vt:lpstr>JGVY-9A</vt:lpstr>
      <vt:lpstr>JGVY - 9B</vt:lpstr>
      <vt:lpstr>DTAISY-10A</vt:lpstr>
      <vt:lpstr>DTAISY-10B</vt:lpstr>
      <vt:lpstr>GWEDC-10C</vt:lpstr>
      <vt:lpstr>'DTAISY-10A'!Print_Area</vt:lpstr>
      <vt:lpstr>'DTAISY-10B'!Print_Area</vt:lpstr>
      <vt:lpstr>'GSCDC-8A'!Print_Area</vt:lpstr>
      <vt:lpstr>'GSCDC-8B'!Print_Area</vt:lpstr>
      <vt:lpstr>'JGVY - 9B'!Print_Area</vt:lpstr>
      <vt:lpstr>'JGVY-9A'!Print_Area</vt:lpstr>
      <vt:lpstr>'VBY-7A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2025-08-13T10:59:02Z</dcterms:modified>
</cp:coreProperties>
</file>